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ce one June 5, 2024" sheetId="1" r:id="rId4"/>
    <sheet name="Race two June 12, 2024" sheetId="2" r:id="rId5"/>
    <sheet name="Race three June 19, 2024" sheetId="3" r:id="rId6"/>
    <sheet name="Race four June 26, 2024" sheetId="4" r:id="rId7"/>
    <sheet name="Race five July 3, 2024" sheetId="5" r:id="rId8"/>
    <sheet name="Race six  July 10. 2024" sheetId="6" r:id="rId9"/>
    <sheet name="First Season Totals" sheetId="7" r:id="rId10"/>
    <sheet name="Sheet 2" sheetId="8" r:id="rId11"/>
    <sheet name="Kaiser Cup" sheetId="9" r:id="rId12"/>
  </sheets>
</workbook>
</file>

<file path=xl/sharedStrings.xml><?xml version="1.0" encoding="utf-8"?>
<sst xmlns="http://schemas.openxmlformats.org/spreadsheetml/2006/main" uniqueCount="134">
  <si>
    <t>Grosse Pointe Boat Club</t>
  </si>
  <si>
    <t xml:space="preserve">Wednesday Night Sailing Series </t>
  </si>
  <si>
    <t>Elapsed from 1st gun</t>
  </si>
  <si>
    <t xml:space="preserve"> fleet allow secs</t>
  </si>
  <si>
    <t xml:space="preserve">SKIPPER </t>
  </si>
  <si>
    <t xml:space="preserve">BOAT TYPE </t>
  </si>
  <si>
    <t xml:space="preserve">RATING </t>
  </si>
  <si>
    <t>Time on Time Factor</t>
  </si>
  <si>
    <t>hrs</t>
  </si>
  <si>
    <t>mins</t>
  </si>
  <si>
    <t>secs</t>
  </si>
  <si>
    <t>Total Elapsed Secs</t>
  </si>
  <si>
    <t>fleet elapsed</t>
  </si>
  <si>
    <t>Corrected</t>
  </si>
  <si>
    <t>PLACE</t>
  </si>
  <si>
    <t>Kaiser, Jay</t>
  </si>
  <si>
    <t>Ranger 23 TM</t>
  </si>
  <si>
    <t>222 Base+3 (RF) + Jam 12 = 247</t>
  </si>
  <si>
    <t>Bartel, Fredrick</t>
  </si>
  <si>
    <t>Tartan 28</t>
  </si>
  <si>
    <t>174 Base+ 3RF + 6 FP2 + 12JAM</t>
  </si>
  <si>
    <t>Young, George</t>
  </si>
  <si>
    <t>Capri 25</t>
  </si>
  <si>
    <t>174 Base  + 3(RF) + 12 JAM=189</t>
  </si>
  <si>
    <t>Krueger, Bob</t>
  </si>
  <si>
    <t>Catalina 28 TM</t>
  </si>
  <si>
    <r>
      <rPr>
        <sz val="10"/>
        <color indexed="8"/>
        <rFont val="Arial"/>
      </rPr>
      <t>195 Base+ 3RF +9FB3+12JAM</t>
    </r>
    <r>
      <rPr>
        <b val="1"/>
        <sz val="10"/>
        <color indexed="8"/>
        <rFont val="Arial"/>
      </rPr>
      <t>=219</t>
    </r>
    <r>
      <rPr>
        <sz val="10"/>
        <color indexed="8"/>
        <rFont val="Arial"/>
      </rPr>
      <t xml:space="preserve"> </t>
    </r>
  </si>
  <si>
    <t>Birch, Brad</t>
  </si>
  <si>
    <t>Cal 27</t>
  </si>
  <si>
    <r>
      <rPr>
        <sz val="10"/>
        <color indexed="8"/>
        <rFont val="Arial"/>
      </rPr>
      <t>192 Base+ 3 RF +9FB3 +12 JAM=</t>
    </r>
    <r>
      <rPr>
        <b val="1"/>
        <sz val="10"/>
        <color indexed="8"/>
        <rFont val="Arial"/>
      </rPr>
      <t>216</t>
    </r>
    <r>
      <rPr>
        <sz val="10"/>
        <color indexed="8"/>
        <rFont val="Arial"/>
      </rPr>
      <t xml:space="preserve"> </t>
    </r>
  </si>
  <si>
    <t>DNS</t>
  </si>
  <si>
    <t>Davis/Rowoldt</t>
  </si>
  <si>
    <t>O’day 25</t>
  </si>
  <si>
    <t>240 base+ 3RF + 12JAM=255</t>
  </si>
  <si>
    <t>Peberdy, Robert</t>
  </si>
  <si>
    <t>S2</t>
  </si>
  <si>
    <t>186 base+3 RF+6 FP2 + 12JAM  = 207</t>
  </si>
  <si>
    <t>Scrace, Dale</t>
  </si>
  <si>
    <t>Cal 27-2</t>
  </si>
  <si>
    <r>
      <rPr>
        <sz val="10"/>
        <color indexed="8"/>
        <rFont val="Arial"/>
      </rPr>
      <t>201 Base -3 ovrlp +9FB+ 12 JAM=</t>
    </r>
    <r>
      <rPr>
        <b val="1"/>
        <sz val="10"/>
        <color indexed="8"/>
        <rFont val="Arial"/>
      </rPr>
      <t>219</t>
    </r>
  </si>
  <si>
    <t>Tompkins, Joe</t>
  </si>
  <si>
    <t>Catalina 270</t>
  </si>
  <si>
    <t>204 base+ 3 RF +9FB3 + 12JAM =228</t>
  </si>
  <si>
    <t>`</t>
  </si>
  <si>
    <t>Wahab, Erik</t>
  </si>
  <si>
    <t>Morris 29</t>
  </si>
  <si>
    <t>Bledsoe, Tim</t>
  </si>
  <si>
    <t>Aloha 32</t>
  </si>
  <si>
    <r>
      <rPr>
        <sz val="10"/>
        <color indexed="8"/>
        <rFont val="Arial"/>
      </rPr>
      <t>171 Base + 3 RF +12 FB</t>
    </r>
    <r>
      <rPr>
        <b val="1"/>
        <sz val="10"/>
        <color indexed="8"/>
        <rFont val="Arial"/>
      </rPr>
      <t>= 186</t>
    </r>
  </si>
  <si>
    <t>DNF</t>
  </si>
  <si>
    <t>Healy, Don</t>
  </si>
  <si>
    <t>Cal 25</t>
  </si>
  <si>
    <r>
      <rPr>
        <sz val="10"/>
        <color indexed="8"/>
        <rFont val="Arial"/>
      </rPr>
      <t xml:space="preserve">222 Base + 12 JAM = </t>
    </r>
    <r>
      <rPr>
        <b val="1"/>
        <sz val="10"/>
        <color indexed="8"/>
        <rFont val="Arial"/>
      </rPr>
      <t>234</t>
    </r>
  </si>
  <si>
    <t>Marsh, Mike</t>
  </si>
  <si>
    <t>Jenneau 37,5</t>
  </si>
  <si>
    <t>138 Base+ 3RF + 9MF + 12 JAM= 162</t>
  </si>
  <si>
    <t>Harrah, Ed</t>
  </si>
  <si>
    <t>Bristol 27.7</t>
  </si>
  <si>
    <r>
      <rPr>
        <sz val="10"/>
        <color indexed="8"/>
        <rFont val="Arial"/>
      </rPr>
      <t xml:space="preserve">222Base-3 OHLP+12FB+12JAM= </t>
    </r>
    <r>
      <rPr>
        <b val="1"/>
        <sz val="10"/>
        <color indexed="8"/>
        <rFont val="Arial"/>
      </rPr>
      <t>243</t>
    </r>
  </si>
  <si>
    <t>Nyboer, Lee</t>
  </si>
  <si>
    <t>Hershoff 27</t>
  </si>
  <si>
    <t>Estimate`</t>
  </si>
  <si>
    <t>Warren, Larry</t>
  </si>
  <si>
    <t>Catalina 27</t>
  </si>
  <si>
    <t>213 base + 3RF + 12 JAM = 225</t>
  </si>
  <si>
    <t>Kaiser,Jay</t>
  </si>
  <si>
    <t>222 Base+3 (RF) + Jam = 243</t>
  </si>
  <si>
    <t>GPBC First Series 2024 Results</t>
  </si>
  <si>
    <t>Race 1</t>
  </si>
  <si>
    <t>Race 2</t>
  </si>
  <si>
    <t>Race 3</t>
  </si>
  <si>
    <t>Race 4</t>
  </si>
  <si>
    <t>Race 5</t>
  </si>
  <si>
    <t>Race 6</t>
  </si>
  <si>
    <t>Total</t>
  </si>
  <si>
    <t>Drop</t>
  </si>
  <si>
    <t>Best 5 Races</t>
  </si>
  <si>
    <t>Place</t>
  </si>
  <si>
    <t>Krueger,Bob</t>
  </si>
  <si>
    <t>Bartel, Fred</t>
  </si>
  <si>
    <t>Table 1</t>
  </si>
  <si>
    <r>
      <rPr>
        <b val="1"/>
        <sz val="10"/>
        <color indexed="8"/>
        <rFont val="Arial"/>
      </rPr>
      <t xml:space="preserve">                                                      </t>
    </r>
    <r>
      <rPr>
        <b val="1"/>
        <sz val="14"/>
        <color indexed="8"/>
        <rFont val="Arial"/>
      </rPr>
      <t>GPBC RACE CALCULATION SHEET</t>
    </r>
  </si>
  <si>
    <t>(A)   Enter actual hours, mins, and seconds from timer foreach boat finishing. Corrected times will be calculated</t>
  </si>
  <si>
    <t>automatically.  At end sort each fleet on corrected times to determine finish places</t>
  </si>
  <si>
    <t>(B)   If starts for fleets are swapped then put correct time allowances in allowance boxes. Time allowance is time from first gun to class start in seconds</t>
  </si>
  <si>
    <t>(C)    "DNS" gets score equal to # of registered boats + 1</t>
  </si>
  <si>
    <t>(D)   "DNF" gets score equal to # boats started + 1</t>
  </si>
  <si>
    <t>Wednesday Night Sailing Series</t>
  </si>
  <si>
    <t>September 11, 2016</t>
  </si>
  <si>
    <t>SKIPPER</t>
  </si>
  <si>
    <t>BOAT TYPE</t>
  </si>
  <si>
    <t>RATING</t>
  </si>
  <si>
    <t>Pwr Crew</t>
  </si>
  <si>
    <t>PHRF adj</t>
  </si>
  <si>
    <t>Adj Rate</t>
  </si>
  <si>
    <t>Factor</t>
  </si>
  <si>
    <t>Allor, Phil</t>
  </si>
  <si>
    <t>Beneteau 31</t>
  </si>
  <si>
    <t>186 Base+9RF+3 LP+9Prop+3 RFM+12JAM=</t>
  </si>
  <si>
    <t>Beckius, Reggie</t>
  </si>
  <si>
    <t>S2 8.5</t>
  </si>
  <si>
    <r>
      <rPr>
        <sz val="10"/>
        <color indexed="8"/>
        <rFont val="Arial"/>
      </rPr>
      <t>192 Base +9RF+12FB +12 Jam=</t>
    </r>
    <r>
      <rPr>
        <b val="1"/>
        <sz val="10"/>
        <color indexed="8"/>
        <rFont val="Arial"/>
      </rPr>
      <t>225</t>
    </r>
  </si>
  <si>
    <t>Birch,Brad</t>
  </si>
  <si>
    <t>Cal 27 MkIII</t>
  </si>
  <si>
    <r>
      <rPr>
        <sz val="10"/>
        <color indexed="8"/>
        <rFont val="Arial"/>
      </rPr>
      <t xml:space="preserve">           192 Base+ 9 RF+12FB +12 JAM=</t>
    </r>
    <r>
      <rPr>
        <b val="1"/>
        <sz val="10"/>
        <color indexed="8"/>
        <rFont val="Arial"/>
      </rPr>
      <t>225</t>
    </r>
    <r>
      <rPr>
        <sz val="10"/>
        <color indexed="8"/>
        <rFont val="Arial"/>
      </rPr>
      <t xml:space="preserve">  </t>
    </r>
  </si>
  <si>
    <r>
      <rPr>
        <sz val="10"/>
        <color indexed="8"/>
        <rFont val="Arial"/>
      </rPr>
      <t xml:space="preserve">222Base-3OHLP+12FB+12JAM= </t>
    </r>
    <r>
      <rPr>
        <b val="1"/>
        <sz val="10"/>
        <color indexed="8"/>
        <rFont val="Arial"/>
      </rPr>
      <t>243</t>
    </r>
  </si>
  <si>
    <t>Healy,Don</t>
  </si>
  <si>
    <t>Catalina 28</t>
  </si>
  <si>
    <r>
      <rPr>
        <sz val="10"/>
        <color indexed="8"/>
        <rFont val="Arial"/>
      </rPr>
      <t>195 Base+ 9RF +12FB+12JAM</t>
    </r>
    <r>
      <rPr>
        <b val="1"/>
        <sz val="10"/>
        <color indexed="8"/>
        <rFont val="Arial"/>
      </rPr>
      <t>=228</t>
    </r>
    <r>
      <rPr>
        <sz val="10"/>
        <color indexed="8"/>
        <rFont val="Arial"/>
      </rPr>
      <t xml:space="preserve">  </t>
    </r>
  </si>
  <si>
    <t>Marsh,Mike</t>
  </si>
  <si>
    <t>138 Base+6 RF+12MF+3 jib + 12 JAM= 171</t>
  </si>
  <si>
    <t>Nyboer</t>
  </si>
  <si>
    <t>Provisional rate</t>
  </si>
  <si>
    <t>Polasek,Peter</t>
  </si>
  <si>
    <t>Pearson Van</t>
  </si>
  <si>
    <r>
      <rPr>
        <sz val="10"/>
        <color indexed="8"/>
        <rFont val="Arial"/>
      </rPr>
      <t>213 Base +9(RF)+12 JAM =</t>
    </r>
    <r>
      <rPr>
        <b val="1"/>
        <sz val="10"/>
        <color indexed="8"/>
        <rFont val="Arial"/>
      </rPr>
      <t xml:space="preserve">234 </t>
    </r>
  </si>
  <si>
    <r>
      <rPr>
        <sz val="10"/>
        <color indexed="8"/>
        <rFont val="Arial"/>
      </rPr>
      <t>174 Base  + 9(RF) + 12 JAM=</t>
    </r>
    <r>
      <rPr>
        <b val="1"/>
        <sz val="10"/>
        <color indexed="8"/>
        <rFont val="Arial"/>
      </rPr>
      <t>195</t>
    </r>
  </si>
  <si>
    <t>204 base + 9 (RF) + 12 JAM = 225</t>
  </si>
  <si>
    <t>Scrace,Dale</t>
  </si>
  <si>
    <r>
      <rPr>
        <sz val="10"/>
        <color indexed="8"/>
        <rFont val="Arial"/>
      </rPr>
      <t>201 Base -3OHLP+12FB+ 12 JAM=</t>
    </r>
    <r>
      <rPr>
        <b val="1"/>
        <sz val="10"/>
        <color indexed="8"/>
        <rFont val="Arial"/>
      </rPr>
      <t>222</t>
    </r>
  </si>
  <si>
    <t>Benz</t>
  </si>
  <si>
    <t>Seaward Fox 19</t>
  </si>
  <si>
    <t>Momjian, Shahe</t>
  </si>
  <si>
    <t>Hunter 21.6</t>
  </si>
  <si>
    <r>
      <rPr>
        <sz val="10"/>
        <color indexed="8"/>
        <rFont val="Arial"/>
      </rPr>
      <t>231 Base + RF 9+ 12 JAM =</t>
    </r>
    <r>
      <rPr>
        <b val="1"/>
        <sz val="10"/>
        <color indexed="8"/>
        <rFont val="Arial"/>
      </rPr>
      <t>252</t>
    </r>
  </si>
  <si>
    <t>Vandenbrink,Wes</t>
  </si>
  <si>
    <t xml:space="preserve">Cat 27 </t>
  </si>
  <si>
    <r>
      <rPr>
        <sz val="10"/>
        <color indexed="8"/>
        <rFont val="Arial"/>
      </rPr>
      <t>210Base+9(RF)+12(FM)+12(FP)=</t>
    </r>
    <r>
      <rPr>
        <b val="1"/>
        <sz val="10"/>
        <color indexed="8"/>
        <rFont val="Arial"/>
      </rPr>
      <t>243</t>
    </r>
  </si>
  <si>
    <t>Bledsoe,Tim</t>
  </si>
  <si>
    <t>S-2 8.6</t>
  </si>
  <si>
    <r>
      <rPr>
        <sz val="10"/>
        <color indexed="8"/>
        <rFont val="Arial"/>
      </rPr>
      <t>189 Base+ 9(RF)+12(FB)</t>
    </r>
    <r>
      <rPr>
        <b val="1"/>
        <sz val="10"/>
        <color indexed="8"/>
        <rFont val="Arial"/>
      </rPr>
      <t>=210</t>
    </r>
  </si>
  <si>
    <t>Kaiser</t>
  </si>
  <si>
    <t>Ranger 23</t>
  </si>
  <si>
    <t>222 base+9 RF+ 12 JAM= 243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</si>
</sst>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mmm&quot; &quot;d&quot;, &quot;yyyy"/>
    <numFmt numFmtId="60" formatCode="0.0000"/>
  </numFmts>
  <fonts count="17">
    <font>
      <sz val="10"/>
      <color indexed="8"/>
      <name val="Arial"/>
    </font>
    <font>
      <sz val="12"/>
      <color indexed="8"/>
      <name val="Helvetica Neue"/>
    </font>
    <font>
      <b val="1"/>
      <sz val="12"/>
      <color indexed="10"/>
      <name val="Arial"/>
    </font>
    <font>
      <sz val="12"/>
      <color indexed="8"/>
      <name val="Arial"/>
    </font>
    <font>
      <sz val="13"/>
      <color indexed="8"/>
      <name val="Arial"/>
    </font>
    <font>
      <b val="1"/>
      <sz val="16"/>
      <color indexed="8"/>
      <name val="Arial"/>
    </font>
    <font>
      <b val="1"/>
      <sz val="12"/>
      <color indexed="8"/>
      <name val="Arial"/>
    </font>
    <font>
      <b val="1"/>
      <sz val="12"/>
      <color indexed="12"/>
      <name val="Arial"/>
    </font>
    <font>
      <u val="single"/>
      <sz val="12"/>
      <color indexed="8"/>
      <name val="Arial"/>
    </font>
    <font>
      <b val="1"/>
      <sz val="12"/>
      <color indexed="13"/>
      <name val="Arial"/>
    </font>
    <font>
      <b val="1"/>
      <u val="single"/>
      <sz val="12"/>
      <color indexed="8"/>
      <name val="Arial"/>
    </font>
    <font>
      <b val="1"/>
      <sz val="10"/>
      <color indexed="8"/>
      <name val="Arial"/>
    </font>
    <font>
      <b val="1"/>
      <sz val="10"/>
      <color indexed="10"/>
      <name val="Arial"/>
    </font>
    <font>
      <sz val="10"/>
      <color indexed="21"/>
      <name val="Arial"/>
    </font>
    <font>
      <b val="1"/>
      <sz val="14"/>
      <color indexed="8"/>
      <name val="Arial"/>
    </font>
    <font>
      <b val="1"/>
      <sz val="10"/>
      <color indexed="12"/>
      <name val="Arial"/>
    </font>
    <font>
      <u val="single"/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13"/>
      </right>
      <top style="thin">
        <color indexed="9"/>
      </top>
      <bottom style="thin">
        <color indexed="9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n">
        <color indexed="9"/>
      </bottom>
      <diagonal/>
    </border>
    <border>
      <left style="thick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13"/>
      </left>
      <right style="thick">
        <color indexed="13"/>
      </right>
      <top style="thin">
        <color indexed="9"/>
      </top>
      <bottom style="thick">
        <color indexed="13"/>
      </bottom>
      <diagonal/>
    </border>
    <border>
      <left style="thin">
        <color indexed="9"/>
      </left>
      <right style="thin">
        <color indexed="9"/>
      </right>
      <top style="thick">
        <color indexed="1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>
        <color indexed="1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6"/>
      </bottom>
      <diagonal/>
    </border>
    <border>
      <left/>
      <right/>
      <top style="thin">
        <color indexed="9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8"/>
      </bottom>
      <diagonal/>
    </border>
    <border>
      <left style="thin">
        <color indexed="16"/>
      </left>
      <right style="thin">
        <color indexed="16"/>
      </right>
      <top style="thin">
        <color indexed="18"/>
      </top>
      <bottom style="thin">
        <color indexed="16"/>
      </bottom>
      <diagonal/>
    </border>
    <border>
      <left style="thin">
        <color indexed="16"/>
      </left>
      <right style="thin">
        <color indexed="18"/>
      </right>
      <top style="thin">
        <color indexed="18"/>
      </top>
      <bottom style="thin">
        <color indexed="16"/>
      </bottom>
      <diagonal/>
    </border>
    <border>
      <left style="thin">
        <color indexed="18"/>
      </left>
      <right style="thin">
        <color indexed="16"/>
      </right>
      <top style="thin">
        <color indexed="1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 style="thin">
        <color indexed="18"/>
      </right>
      <top style="thin">
        <color indexed="16"/>
      </top>
      <bottom style="thin">
        <color indexed="9"/>
      </bottom>
      <diagonal/>
    </border>
    <border>
      <left style="thin">
        <color indexed="18"/>
      </left>
      <right style="thin">
        <color indexed="16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9"/>
      </top>
      <bottom style="thin">
        <color indexed="16"/>
      </bottom>
      <diagonal/>
    </border>
    <border>
      <left style="thin">
        <color indexed="16"/>
      </left>
      <right style="thin">
        <color indexed="18"/>
      </right>
      <top style="thin">
        <color indexed="9"/>
      </top>
      <bottom style="thin">
        <color indexed="16"/>
      </bottom>
      <diagonal/>
    </border>
    <border>
      <left style="thin">
        <color indexed="18"/>
      </left>
      <right style="thin">
        <color indexed="16"/>
      </right>
      <top style="thin">
        <color indexed="9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8"/>
      </right>
      <top style="thin">
        <color indexed="16"/>
      </top>
      <bottom style="thin">
        <color indexed="16"/>
      </bottom>
      <diagonal/>
    </border>
    <border>
      <left style="thin">
        <color indexed="1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9"/>
      </left>
      <right style="thin">
        <color indexed="9"/>
      </right>
      <top>
        <color indexed="14"/>
      </top>
      <bottom>
        <color indexed="14"/>
      </bottom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bottom"/>
    </xf>
    <xf numFmtId="59" fontId="5" fillId="2" borderId="1" applyNumberFormat="1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2" fillId="2" borderId="1" applyNumberFormat="0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horizontal="center" vertical="bottom"/>
    </xf>
    <xf numFmtId="0" fontId="8" fillId="2" borderId="1" applyNumberFormat="0" applyFont="1" applyFill="1" applyBorder="1" applyAlignment="1" applyProtection="0">
      <alignment horizontal="center" vertical="bottom"/>
    </xf>
    <xf numFmtId="0" fontId="8" fillId="2" borderId="2" applyNumberFormat="0" applyFont="1" applyFill="1" applyBorder="1" applyAlignment="1" applyProtection="0">
      <alignment horizontal="center" vertical="bottom"/>
    </xf>
    <xf numFmtId="49" fontId="6" fillId="2" borderId="3" applyNumberFormat="1" applyFont="1" applyFill="1" applyBorder="1" applyAlignment="1" applyProtection="0">
      <alignment horizontal="center" vertical="bottom"/>
    </xf>
    <xf numFmtId="0" fontId="6" fillId="2" borderId="4" applyNumberFormat="0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right" vertical="bottom"/>
    </xf>
    <xf numFmtId="0" fontId="6" fillId="2" borderId="2" applyNumberFormat="0" applyFont="1" applyFill="1" applyBorder="1" applyAlignment="1" applyProtection="0">
      <alignment horizontal="center" vertical="bottom"/>
    </xf>
    <xf numFmtId="0" fontId="9" fillId="2" borderId="5" applyNumberFormat="1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/>
    </xf>
    <xf numFmtId="49" fontId="10" fillId="2" borderId="1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center" vertical="bottom"/>
    </xf>
    <xf numFmtId="0" fontId="10" fillId="2" borderId="1" applyNumberFormat="0" applyFont="1" applyFill="1" applyBorder="1" applyAlignment="1" applyProtection="0">
      <alignment horizontal="center" vertical="bottom"/>
    </xf>
    <xf numFmtId="49" fontId="10" fillId="2" borderId="1" applyNumberFormat="1" applyFont="1" applyFill="1" applyBorder="1" applyAlignment="1" applyProtection="0">
      <alignment horizontal="center" vertical="bottom" wrapText="1"/>
    </xf>
    <xf numFmtId="49" fontId="10" fillId="2" borderId="6" applyNumberFormat="1" applyFont="1" applyFill="1" applyBorder="1" applyAlignment="1" applyProtection="0">
      <alignment horizontal="center" vertical="bottom"/>
    </xf>
    <xf numFmtId="49" fontId="2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1" fontId="0" fillId="2" borderId="1" applyNumberFormat="1" applyFont="1" applyFill="1" applyBorder="1" applyAlignment="1" applyProtection="0">
      <alignment horizontal="right" vertical="bottom"/>
    </xf>
    <xf numFmtId="2" fontId="0" fillId="2" borderId="1" applyNumberFormat="1" applyFont="1" applyFill="1" applyBorder="1" applyAlignment="1" applyProtection="0">
      <alignment horizontal="right" vertical="bottom"/>
    </xf>
    <xf numFmtId="0" fontId="2" fillId="2" borderId="1" applyNumberFormat="1" applyFont="1" applyFill="1" applyBorder="1" applyAlignment="1" applyProtection="0">
      <alignment horizontal="center" vertical="bottom"/>
    </xf>
    <xf numFmtId="0" fontId="12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right" vertical="bottom"/>
    </xf>
    <xf numFmtId="0" fontId="0" fillId="2" borderId="1" applyNumberFormat="0" applyFont="1" applyFill="1" applyBorder="1" applyAlignment="1" applyProtection="0">
      <alignment horizontal="right" vertical="bottom"/>
    </xf>
    <xf numFmtId="0" fontId="12" fillId="2" borderId="1" applyNumberFormat="0" applyFont="1" applyFill="1" applyBorder="1" applyAlignment="1" applyProtection="0">
      <alignment horizontal="center" vertical="bottom"/>
    </xf>
    <xf numFmtId="0" fontId="10" fillId="2" borderId="1" applyNumberFormat="0" applyFont="1" applyFill="1" applyBorder="1" applyAlignment="1" applyProtection="0">
      <alignment vertical="bottom"/>
    </xf>
    <xf numFmtId="0" fontId="10" fillId="2" borderId="1" applyNumberFormat="0" applyFont="1" applyFill="1" applyBorder="1" applyAlignment="1" applyProtection="0">
      <alignment horizontal="center" vertical="bottom" wrapText="1"/>
    </xf>
    <xf numFmtId="0" fontId="11" fillId="2" borderId="1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6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6" fillId="2" borderId="1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" fontId="0" fillId="2" borderId="1" applyNumberFormat="1" applyFont="1" applyFill="1" applyBorder="1" applyAlignment="1" applyProtection="0">
      <alignment horizontal="right" vertical="bottom"/>
    </xf>
    <xf numFmtId="0" fontId="0" borderId="1" applyNumberFormat="1" applyFont="1" applyFill="0" applyBorder="1" applyAlignment="1" applyProtection="0">
      <alignment vertical="bottom"/>
    </xf>
    <xf numFmtId="4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2" applyNumberFormat="1" applyFont="1" applyFill="1" applyBorder="1" applyAlignment="1" applyProtection="0">
      <alignment horizontal="center" vertical="center"/>
    </xf>
    <xf numFmtId="0" fontId="4" fillId="2" borderId="13" applyNumberFormat="0" applyFont="1" applyFill="1" applyBorder="1" applyAlignment="1" applyProtection="0">
      <alignment horizontal="center" vertical="center"/>
    </xf>
    <xf numFmtId="0" fontId="4" fillId="2" borderId="14" applyNumberFormat="0" applyFont="1" applyFill="1" applyBorder="1" applyAlignment="1" applyProtection="0">
      <alignment horizontal="center" vertical="center"/>
    </xf>
    <xf numFmtId="0" fontId="0" fillId="4" borderId="15" applyNumberFormat="0" applyFont="1" applyFill="1" applyBorder="1" applyAlignment="1" applyProtection="0">
      <alignment vertical="bottom"/>
    </xf>
    <xf numFmtId="49" fontId="11" fillId="5" borderId="15" applyNumberFormat="1" applyFont="1" applyFill="1" applyBorder="1" applyAlignment="1" applyProtection="0">
      <alignment horizontal="center" vertical="bottom"/>
    </xf>
    <xf numFmtId="0" fontId="11" fillId="5" borderId="15" applyNumberFormat="0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49" fontId="11" fillId="6" borderId="16" applyNumberFormat="1" applyFont="1" applyFill="1" applyBorder="1" applyAlignment="1" applyProtection="0">
      <alignment horizontal="center" vertical="bottom"/>
    </xf>
    <xf numFmtId="49" fontId="11" fillId="6" borderId="17" applyNumberFormat="1" applyFont="1" applyFill="1" applyBorder="1" applyAlignment="1" applyProtection="0">
      <alignment horizontal="center" vertical="bottom"/>
    </xf>
    <xf numFmtId="49" fontId="11" fillId="6" borderId="18" applyNumberFormat="1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13" fillId="2" borderId="1" applyNumberFormat="0" applyFont="1" applyFill="1" applyBorder="1" applyAlignment="1" applyProtection="0">
      <alignment horizontal="center" vertical="bottom"/>
    </xf>
    <xf numFmtId="0" fontId="13" fillId="2" borderId="1" applyNumberFormat="1" applyFont="1" applyFill="1" applyBorder="1" applyAlignment="1" applyProtection="0">
      <alignment horizontal="center" vertical="bottom"/>
    </xf>
    <xf numFmtId="0" fontId="0" fillId="7" borderId="22" applyNumberFormat="0" applyFont="1" applyFill="1" applyBorder="1" applyAlignment="1" applyProtection="0">
      <alignment vertical="bottom"/>
    </xf>
    <xf numFmtId="0" fontId="0" fillId="7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7" borderId="25" applyNumberFormat="0" applyFont="1" applyFill="1" applyBorder="1" applyAlignment="1" applyProtection="0">
      <alignment vertical="bottom"/>
    </xf>
    <xf numFmtId="0" fontId="0" fillId="7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7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2" fillId="2" borderId="1" applyNumberFormat="1" applyFont="1" applyFill="1" applyBorder="1" applyAlignment="1" applyProtection="0">
      <alignment vertical="bottom"/>
    </xf>
    <xf numFmtId="49" fontId="11" fillId="2" borderId="1" applyNumberFormat="1" applyFont="1" applyFill="1" applyBorder="1" applyAlignment="1" applyProtection="0">
      <alignment vertical="bottom"/>
    </xf>
    <xf numFmtId="0" fontId="0" fillId="2" borderId="28" applyNumberFormat="1" applyFont="1" applyFill="1" applyBorder="1" applyAlignment="1" applyProtection="0">
      <alignment vertical="bottom"/>
    </xf>
    <xf numFmtId="49" fontId="11" fillId="3" borderId="8" applyNumberFormat="1" applyFont="1" applyFill="1" applyBorder="1" applyAlignment="1" applyProtection="0">
      <alignment vertical="bottom"/>
    </xf>
    <xf numFmtId="0" fontId="0" fillId="3" borderId="29" applyNumberFormat="0" applyFont="1" applyFill="1" applyBorder="1" applyAlignment="1" applyProtection="0">
      <alignment vertical="bottom"/>
    </xf>
    <xf numFmtId="0" fontId="0" fillId="3" borderId="30" applyNumberFormat="0" applyFont="1" applyFill="1" applyBorder="1" applyAlignment="1" applyProtection="0">
      <alignment vertical="bottom"/>
    </xf>
    <xf numFmtId="0" fontId="11" fillId="3" borderId="8" applyNumberFormat="0" applyFont="1" applyFill="1" applyBorder="1" applyAlignment="1" applyProtection="0">
      <alignment vertical="bottom"/>
    </xf>
    <xf numFmtId="0" fontId="11" fillId="3" borderId="29" applyNumberFormat="0" applyFont="1" applyFill="1" applyBorder="1" applyAlignment="1" applyProtection="0">
      <alignment vertical="bottom"/>
    </xf>
    <xf numFmtId="0" fontId="11" fillId="3" borderId="30" applyNumberFormat="0" applyFont="1" applyFill="1" applyBorder="1" applyAlignment="1" applyProtection="0">
      <alignment vertical="bottom"/>
    </xf>
    <xf numFmtId="0" fontId="11" fillId="3" borderId="9" applyNumberFormat="0" applyFont="1" applyFill="1" applyBorder="1" applyAlignment="1" applyProtection="0">
      <alignment vertical="bottom"/>
    </xf>
    <xf numFmtId="0" fontId="11" fillId="3" borderId="10" applyNumberFormat="0" applyFont="1" applyFill="1" applyBorder="1" applyAlignment="1" applyProtection="0">
      <alignment vertical="bottom"/>
    </xf>
    <xf numFmtId="0" fontId="11" fillId="2" borderId="11" applyNumberFormat="0" applyFont="1" applyFill="1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vertical="bottom"/>
    </xf>
    <xf numFmtId="49" fontId="16" fillId="2" borderId="1" applyNumberFormat="1" applyFont="1" applyFill="1" applyBorder="1" applyAlignment="1" applyProtection="0">
      <alignment horizontal="center" vertical="bottom"/>
    </xf>
    <xf numFmtId="0" fontId="16" fillId="2" borderId="1" applyNumberFormat="0" applyFont="1" applyFill="1" applyBorder="1" applyAlignment="1" applyProtection="0">
      <alignment horizontal="center" vertical="bottom"/>
    </xf>
    <xf numFmtId="0" fontId="16" fillId="2" borderId="2" applyNumberFormat="0" applyFont="1" applyFill="1" applyBorder="1" applyAlignment="1" applyProtection="0">
      <alignment horizontal="center" vertical="bottom"/>
    </xf>
    <xf numFmtId="49" fontId="12" fillId="2" borderId="1" applyNumberFormat="1" applyFont="1" applyFill="1" applyBorder="1" applyAlignment="1" applyProtection="0">
      <alignment horizontal="center" vertical="bottom"/>
    </xf>
    <xf numFmtId="49" fontId="11" fillId="2" borderId="1" applyNumberFormat="1" applyFont="1" applyFill="1" applyBorder="1" applyAlignment="1" applyProtection="0">
      <alignment horizontal="center" vertical="bottom"/>
    </xf>
    <xf numFmtId="0" fontId="11" fillId="2" borderId="1" applyNumberFormat="0" applyFont="1" applyFill="1" applyBorder="1" applyAlignment="1" applyProtection="0">
      <alignment horizontal="center" vertical="bottom"/>
    </xf>
    <xf numFmtId="49" fontId="11" fillId="2" borderId="1" applyNumberFormat="1" applyFont="1" applyFill="1" applyBorder="1" applyAlignment="1" applyProtection="0">
      <alignment horizontal="center" vertical="bottom" wrapText="1"/>
    </xf>
    <xf numFmtId="49" fontId="11" fillId="2" borderId="1" applyNumberFormat="1" applyFont="1" applyFill="1" applyBorder="1" applyAlignment="1" applyProtection="0">
      <alignment horizontal="right" vertical="bottom"/>
    </xf>
    <xf numFmtId="1" fontId="0" fillId="2" borderId="1" applyNumberFormat="1" applyFont="1" applyFill="1" applyBorder="1" applyAlignment="1" applyProtection="0">
      <alignment vertical="bottom"/>
    </xf>
    <xf numFmtId="1" fontId="12" fillId="2" borderId="1" applyNumberFormat="1" applyFont="1" applyFill="1" applyBorder="1" applyAlignment="1" applyProtection="0">
      <alignment horizontal="center" vertical="bottom"/>
    </xf>
    <xf numFmtId="49" fontId="15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d0806"/>
      <rgbColor rgb="ffffffff"/>
      <rgbColor rgb="ff0000d4"/>
      <rgbColor rgb="ff3366ff"/>
      <rgbColor rgb="00000000"/>
      <rgbColor rgb="fffcf305"/>
      <rgbColor rgb="ffa5a5a5"/>
      <rgbColor rgb="ffbdc0bf"/>
      <rgbColor rgb="ff3f3f3f"/>
      <rgbColor rgb="ff33cccc"/>
      <rgbColor rgb="ffccffcc"/>
      <rgbColor rgb="ffff502a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65491"/>
  <sheetViews>
    <sheetView workbookViewId="0" defaultGridColor="0" colorId="9"/>
  </sheetViews>
  <sheetFormatPr defaultColWidth="8.83333" defaultRowHeight="19" customHeight="1" outlineLevelRow="0" outlineLevelCol="0"/>
  <cols>
    <col min="1" max="1" width="18.3516" style="2" customWidth="1"/>
    <col min="2" max="2" width="12.5" style="3" customWidth="1"/>
    <col min="3" max="3" width="29.8516" style="3" customWidth="1"/>
    <col min="4" max="4" width="5.5" style="3" customWidth="1"/>
    <col min="5" max="5" width="8.5" style="3" customWidth="1"/>
    <col min="6" max="6" width="4.67188" style="3" customWidth="1"/>
    <col min="7" max="8" width="7" style="3" customWidth="1"/>
    <col min="9" max="9" width="9" style="3" customWidth="1"/>
    <col min="10" max="10" width="11.3516" style="3" customWidth="1"/>
    <col min="11" max="11" width="10.8516" style="3" customWidth="1"/>
    <col min="12" max="12" width="7.17188" style="2" customWidth="1"/>
    <col min="13" max="13" width="10.6719" style="3" customWidth="1"/>
    <col min="14" max="16384" width="8.85156" style="1" customWidth="1"/>
  </cols>
  <sheetData>
    <row r="1" s="4" customFormat="1" ht="19" customHeight="1">
      <c r="A1" t="s" s="5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4" customFormat="1" ht="19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" customFormat="1" ht="19" customHeight="1">
      <c r="A3" s="7">
        <v>45448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4" customFormat="1" ht="19" customHeight="1">
      <c r="A4" s="8"/>
    </row>
    <row r="5" s="4" customFormat="1" ht="19" customHeight="1">
      <c r="A5" s="9"/>
      <c r="B5" s="10"/>
      <c r="C5" s="11"/>
      <c r="D5" s="11"/>
      <c r="F5" t="s" s="12">
        <v>2</v>
      </c>
      <c r="G5" s="13"/>
      <c r="H5" s="13"/>
      <c r="I5" s="14"/>
      <c r="J5" t="s" s="15">
        <v>3</v>
      </c>
      <c r="K5" s="16"/>
    </row>
    <row r="6" s="4" customFormat="1" ht="19" customHeight="1">
      <c r="E6" s="17"/>
      <c r="F6" s="17"/>
      <c r="G6" s="17"/>
      <c r="H6" s="17"/>
      <c r="I6" s="18"/>
      <c r="J6" s="19">
        <v>600</v>
      </c>
      <c r="K6" s="20"/>
    </row>
    <row r="7" s="4" customFormat="1" ht="28" customHeight="1">
      <c r="A7" t="s" s="21">
        <v>4</v>
      </c>
      <c r="B7" t="s" s="22">
        <v>5</v>
      </c>
      <c r="C7" t="s" s="22">
        <v>6</v>
      </c>
      <c r="D7" s="23"/>
      <c r="E7" t="s" s="24">
        <v>7</v>
      </c>
      <c r="F7" t="s" s="22">
        <v>8</v>
      </c>
      <c r="G7" t="s" s="22">
        <v>9</v>
      </c>
      <c r="H7" t="s" s="22">
        <v>10</v>
      </c>
      <c r="I7" t="s" s="24">
        <v>11</v>
      </c>
      <c r="J7" t="s" s="25">
        <v>12</v>
      </c>
      <c r="K7" t="s" s="22">
        <v>13</v>
      </c>
      <c r="L7" t="s" s="26">
        <v>14</v>
      </c>
    </row>
    <row r="8" s="4" customFormat="1" ht="19" customHeight="1">
      <c r="L8" s="11"/>
    </row>
    <row r="9" s="4" customFormat="1" ht="16.65" customHeight="1">
      <c r="A9" t="s" s="27">
        <v>15</v>
      </c>
      <c r="B9" t="s" s="28">
        <v>16</v>
      </c>
      <c r="C9" t="s" s="29">
        <v>17</v>
      </c>
      <c r="D9" s="30">
        <v>247</v>
      </c>
      <c r="E9" s="31">
        <f>650/(D9+550)</f>
        <v>0.81555834378921</v>
      </c>
      <c r="F9" s="4">
        <v>1</v>
      </c>
      <c r="G9" s="4">
        <v>20</v>
      </c>
      <c r="H9" s="4">
        <v>25</v>
      </c>
      <c r="I9" s="32">
        <f>(F9*3600)+(G9*60)+H9</f>
        <v>4825</v>
      </c>
      <c r="J9" s="33">
        <f>I9-J$6</f>
        <v>4225</v>
      </c>
      <c r="K9" s="33">
        <f>IF(J9&gt;0,(J9*E9),"DNS")</f>
        <v>3445.734002509410</v>
      </c>
      <c r="L9" s="34">
        <v>1</v>
      </c>
    </row>
    <row r="10" s="4" customFormat="1" ht="16.65" customHeight="1">
      <c r="A10" t="s" s="27">
        <v>18</v>
      </c>
      <c r="B10" t="s" s="28">
        <v>19</v>
      </c>
      <c r="C10" t="s" s="29">
        <v>20</v>
      </c>
      <c r="D10" s="30">
        <v>195</v>
      </c>
      <c r="E10" s="31">
        <f>650/(D10+550)</f>
        <v>0.87248322147651</v>
      </c>
      <c r="F10" s="4">
        <v>1</v>
      </c>
      <c r="G10" s="4">
        <v>17</v>
      </c>
      <c r="H10" s="4">
        <v>3</v>
      </c>
      <c r="I10" s="32">
        <f>(F10*3600)+(G10*60)+H10</f>
        <v>4623</v>
      </c>
      <c r="J10" s="33">
        <f>I10-J$6</f>
        <v>4023</v>
      </c>
      <c r="K10" s="33">
        <f>IF(J10&gt;0,(J10*E10),"DNS")</f>
        <v>3510</v>
      </c>
      <c r="L10" s="34">
        <v>2</v>
      </c>
    </row>
    <row r="11" s="4" customFormat="1" ht="19" customHeight="1">
      <c r="A11" t="s" s="27">
        <v>21</v>
      </c>
      <c r="B11" t="s" s="28">
        <v>22</v>
      </c>
      <c r="C11" t="s" s="29">
        <v>23</v>
      </c>
      <c r="D11" s="30">
        <v>189</v>
      </c>
      <c r="E11" s="31">
        <f>650/(D11+550)</f>
        <v>0.87956698240866</v>
      </c>
      <c r="F11" s="4">
        <v>1</v>
      </c>
      <c r="G11" s="4">
        <v>17</v>
      </c>
      <c r="H11" s="4">
        <v>31</v>
      </c>
      <c r="I11" s="32">
        <f>(F11*3600)+(G11*60)+H11</f>
        <v>4651</v>
      </c>
      <c r="J11" s="33">
        <f>I11-J$6</f>
        <v>4051</v>
      </c>
      <c r="K11" s="33">
        <f>IF(J11&gt;0,(J11*E11),"DNS")</f>
        <v>3563.125845737480</v>
      </c>
      <c r="L11" s="34">
        <v>3</v>
      </c>
    </row>
    <row r="12" s="4" customFormat="1" ht="19" customHeight="1">
      <c r="A12" t="s" s="27">
        <v>24</v>
      </c>
      <c r="B12" t="s" s="28">
        <v>25</v>
      </c>
      <c r="C12" t="s" s="29">
        <v>26</v>
      </c>
      <c r="D12" s="30">
        <v>219</v>
      </c>
      <c r="E12" s="31">
        <f>650/(D12+550)</f>
        <v>0.845253576072822</v>
      </c>
      <c r="F12" s="4">
        <v>1</v>
      </c>
      <c r="G12" s="4">
        <v>23</v>
      </c>
      <c r="H12" s="4">
        <v>53</v>
      </c>
      <c r="I12" s="32">
        <f>(F12*3600)+(G12*60)+H12</f>
        <v>5033</v>
      </c>
      <c r="J12" s="33">
        <f>I12-J$6</f>
        <v>4433</v>
      </c>
      <c r="K12" s="33">
        <f>IF(J12&gt;0,(J12*E12),"DNS")</f>
        <v>3747.009102730820</v>
      </c>
      <c r="L12" s="35">
        <v>4</v>
      </c>
    </row>
    <row r="13" s="4" customFormat="1" ht="19" customHeight="1">
      <c r="A13" t="s" s="27">
        <v>27</v>
      </c>
      <c r="B13" t="s" s="28">
        <v>28</v>
      </c>
      <c r="C13" t="s" s="29">
        <v>29</v>
      </c>
      <c r="D13" s="30">
        <v>216</v>
      </c>
      <c r="E13" s="31">
        <f>650/(D13+550)</f>
        <v>0.848563968668407</v>
      </c>
      <c r="I13" s="32">
        <f>(F13*3600)+(G13*60)+H13</f>
        <v>0</v>
      </c>
      <c r="J13" s="33">
        <f>I13-J$6</f>
        <v>-600</v>
      </c>
      <c r="K13" t="s" s="36">
        <f>IF(J13&gt;0,(J13*E13),"DNS")</f>
        <v>30</v>
      </c>
      <c r="L13" s="11"/>
    </row>
    <row r="14" s="4" customFormat="1" ht="19" customHeight="1">
      <c r="A14" t="s" s="27">
        <v>31</v>
      </c>
      <c r="B14" t="s" s="28">
        <v>32</v>
      </c>
      <c r="C14" t="s" s="10">
        <v>33</v>
      </c>
      <c r="D14" s="30">
        <v>255</v>
      </c>
      <c r="E14" s="31">
        <f>650/(D14+550)</f>
        <v>0.807453416149068</v>
      </c>
      <c r="I14" s="32">
        <f>(F14*3600)+(G14*60)+H14</f>
        <v>0</v>
      </c>
      <c r="J14" s="33">
        <f>I14-J$6</f>
        <v>-600</v>
      </c>
      <c r="K14" t="s" s="36">
        <f>IF(J14&gt;0,(J14*E14),"DNS")</f>
        <v>30</v>
      </c>
      <c r="L14" s="11"/>
    </row>
    <row r="15" s="4" customFormat="1" ht="19" customHeight="1">
      <c r="A15" t="s" s="27">
        <v>34</v>
      </c>
      <c r="B15" t="s" s="28">
        <v>35</v>
      </c>
      <c r="C15" t="s" s="29">
        <v>36</v>
      </c>
      <c r="D15" s="30">
        <v>207</v>
      </c>
      <c r="E15" s="31">
        <v>0.8904</v>
      </c>
      <c r="I15" s="32">
        <f>(F15*3600)+(G15*60)+H15</f>
        <v>0</v>
      </c>
      <c r="J15" s="33">
        <f>I15-J$6</f>
        <v>-600</v>
      </c>
      <c r="K15" t="s" s="36">
        <f>IF(J15&gt;0,(J15*E15),"DNS")</f>
        <v>30</v>
      </c>
      <c r="L15" s="11"/>
    </row>
    <row r="16" s="4" customFormat="1" ht="19" customHeight="1">
      <c r="A16" t="s" s="27">
        <v>37</v>
      </c>
      <c r="B16" t="s" s="28">
        <v>38</v>
      </c>
      <c r="C16" t="s" s="29">
        <v>39</v>
      </c>
      <c r="D16" s="30">
        <v>219</v>
      </c>
      <c r="E16" s="31">
        <f>650/(D16+550)</f>
        <v>0.845253576072822</v>
      </c>
      <c r="I16" s="32">
        <f>(F16*3600)+(G16*60)+H16</f>
        <v>0</v>
      </c>
      <c r="J16" s="33">
        <f>I16-J$6</f>
        <v>-600</v>
      </c>
      <c r="K16" t="s" s="36">
        <f>IF(J16&gt;0,(J16*E16),"DNS")</f>
        <v>30</v>
      </c>
      <c r="L16" s="11"/>
    </row>
    <row r="17" s="4" customFormat="1" ht="19" customHeight="1">
      <c r="A17" t="s" s="27">
        <v>40</v>
      </c>
      <c r="B17" t="s" s="28">
        <v>41</v>
      </c>
      <c r="C17" t="s" s="29">
        <v>42</v>
      </c>
      <c r="D17" s="30">
        <v>228</v>
      </c>
      <c r="E17" s="31">
        <f>650/(D17+550)</f>
        <v>0.83547557840617</v>
      </c>
      <c r="I17" s="32">
        <f>(F17*3600)+(G17*60)+H17</f>
        <v>0</v>
      </c>
      <c r="J17" s="33">
        <f>I17-J$6</f>
        <v>-600</v>
      </c>
      <c r="K17" t="s" s="36">
        <f>IF(J17&gt;0,(J17*E17),"DNS")</f>
        <v>30</v>
      </c>
      <c r="L17" s="11"/>
    </row>
    <row r="18" s="4" customFormat="1" ht="19" customHeight="1">
      <c r="L18" s="11"/>
    </row>
    <row r="19" s="4" customFormat="1" ht="19" customHeight="1">
      <c r="A19" s="27"/>
      <c r="B19" s="28"/>
      <c r="C19" s="29"/>
      <c r="D19" s="37"/>
      <c r="E19" s="31"/>
      <c r="I19" s="32"/>
      <c r="J19" s="33"/>
      <c r="K19" s="33"/>
      <c r="L19" s="11"/>
    </row>
    <row r="20" s="4" customFormat="1" ht="19" customHeight="1">
      <c r="B20" t="s" s="10">
        <v>43</v>
      </c>
      <c r="D20" s="37"/>
      <c r="K20" s="33"/>
      <c r="L20" s="38"/>
    </row>
    <row r="21" s="4" customFormat="1" ht="19" customHeight="1">
      <c r="A21" s="39"/>
      <c r="B21" s="23"/>
      <c r="C21" s="23"/>
      <c r="D21" s="37"/>
      <c r="E21" s="40"/>
      <c r="F21" s="23"/>
      <c r="G21" s="23"/>
      <c r="H21" s="23"/>
      <c r="I21" s="40"/>
      <c r="J21" s="23"/>
      <c r="K21" s="33"/>
      <c r="L21" s="38"/>
    </row>
    <row r="22" s="4" customFormat="1" ht="19" customHeight="1">
      <c r="A22" s="39"/>
      <c r="B22" s="23"/>
      <c r="C22" s="23"/>
      <c r="D22" s="37"/>
      <c r="E22" s="40"/>
      <c r="F22" s="23"/>
      <c r="G22" s="23"/>
      <c r="H22" s="23"/>
      <c r="I22" s="40"/>
      <c r="J22" s="23"/>
      <c r="K22" s="33"/>
      <c r="L22" s="38"/>
    </row>
    <row r="23" s="4" customFormat="1" ht="19" customHeight="1">
      <c r="C23" s="29"/>
      <c r="D23" s="37"/>
      <c r="L23" s="11"/>
    </row>
    <row r="24" s="4" customFormat="1" ht="19" customHeight="1">
      <c r="L24" s="38"/>
      <c r="M24" s="38"/>
    </row>
    <row r="25" s="4" customFormat="1" ht="19" customHeight="1">
      <c r="A25" s="41"/>
      <c r="B25" s="41"/>
      <c r="C25" s="41"/>
      <c r="K25" s="33"/>
      <c r="L25" s="38"/>
    </row>
    <row r="30" s="4" customFormat="1" ht="19" customHeight="1">
      <c r="A30" t="s" s="27">
        <v>44</v>
      </c>
      <c r="B30" t="s" s="28">
        <v>45</v>
      </c>
      <c r="C30" s="29"/>
      <c r="D30" s="42">
        <v>159</v>
      </c>
      <c r="E30" s="31">
        <f>650/(D30+550)</f>
        <v>0.916784203102962</v>
      </c>
      <c r="I30" s="32">
        <f>(F30*3600)+(G30*60)+H30</f>
        <v>0</v>
      </c>
      <c r="J30" s="33">
        <f>I30-J$9</f>
        <v>-4225</v>
      </c>
      <c r="K30" t="s" s="36">
        <f>IF(J30&gt;0,(J30*E30),"DNS")</f>
        <v>30</v>
      </c>
      <c r="L30" s="38"/>
    </row>
    <row r="31" s="4" customFormat="1" ht="19" customHeight="1">
      <c r="A31" t="s" s="27">
        <v>46</v>
      </c>
      <c r="B31" t="s" s="28">
        <v>47</v>
      </c>
      <c r="C31" t="s" s="29">
        <v>48</v>
      </c>
      <c r="D31" s="42">
        <v>186</v>
      </c>
      <c r="E31" s="31">
        <f>650/(D31+550)</f>
        <v>0.883152173913043</v>
      </c>
      <c r="I31" s="32">
        <f>(F31*3600)+(G31*60)+H31</f>
        <v>0</v>
      </c>
      <c r="J31" s="33">
        <f>I31-J$6</f>
        <v>-600</v>
      </c>
      <c r="K31" t="s" s="36">
        <v>49</v>
      </c>
      <c r="L31" s="11"/>
    </row>
    <row r="32" s="4" customFormat="1" ht="19" customHeight="1">
      <c r="A32" t="s" s="27">
        <v>50</v>
      </c>
      <c r="B32" t="s" s="28">
        <v>51</v>
      </c>
      <c r="C32" t="s" s="29">
        <v>52</v>
      </c>
      <c r="D32" s="42">
        <v>234</v>
      </c>
      <c r="E32" s="31">
        <f>650/(D32+550)</f>
        <v>0.829081632653061</v>
      </c>
      <c r="G32" s="4">
        <v>53</v>
      </c>
      <c r="H32" s="4">
        <v>29</v>
      </c>
      <c r="I32" s="32">
        <f>(F32*3600)+(G32*60)+H32</f>
        <v>3209</v>
      </c>
      <c r="J32" s="33">
        <f>I32-J$6</f>
        <v>2609</v>
      </c>
      <c r="K32" s="33">
        <f>IF(J32&gt;0,(J32*E32),"DNS")</f>
        <v>2163.073979591840</v>
      </c>
      <c r="L32" s="34">
        <v>3</v>
      </c>
    </row>
    <row r="33" s="4" customFormat="1" ht="19" customHeight="1">
      <c r="A33" t="s" s="27">
        <v>53</v>
      </c>
      <c r="B33" t="s" s="28">
        <v>54</v>
      </c>
      <c r="C33" t="s" s="29">
        <v>55</v>
      </c>
      <c r="D33" s="42">
        <v>162</v>
      </c>
      <c r="E33" s="31">
        <f>650/(D33+550)</f>
        <v>0.912921348314607</v>
      </c>
      <c r="I33" s="32">
        <f>(F33*3600)+(G33*60)+H33</f>
        <v>0</v>
      </c>
      <c r="J33" s="33">
        <f>I33-J$6</f>
        <v>-600</v>
      </c>
      <c r="K33" t="s" s="36">
        <f>IF(J33&gt;0,(J33*E33),"DNS")</f>
        <v>30</v>
      </c>
      <c r="L33" s="11"/>
    </row>
    <row r="35" s="4" customFormat="1" ht="19" customHeight="1">
      <c r="A35" t="s" s="27">
        <v>56</v>
      </c>
      <c r="B35" t="s" s="10">
        <v>57</v>
      </c>
      <c r="C35" t="s" s="36">
        <v>58</v>
      </c>
      <c r="D35" s="42">
        <v>243</v>
      </c>
      <c r="E35" s="31">
        <f>650/(D35+550)</f>
        <v>0.819672131147541</v>
      </c>
      <c r="I35" s="32">
        <f>(F35*3600)+(G35*60)+H35</f>
        <v>0</v>
      </c>
      <c r="J35" s="33">
        <f>-J$6</f>
        <v>-600</v>
      </c>
      <c r="K35" t="s" s="36">
        <f>IF(I35&gt;0,(I35*E35),"DNS")</f>
        <v>30</v>
      </c>
      <c r="L35" s="38"/>
      <c r="M35" s="38"/>
    </row>
    <row r="36" s="4" customFormat="1" ht="19" customHeight="1">
      <c r="A36" t="s" s="27">
        <v>59</v>
      </c>
      <c r="B36" t="s" s="28">
        <v>60</v>
      </c>
      <c r="C36" t="s" s="10">
        <v>61</v>
      </c>
      <c r="D36" s="4">
        <v>275</v>
      </c>
      <c r="E36" s="31">
        <f>650/(D36+550)</f>
        <v>0.787878787878788</v>
      </c>
      <c r="I36" s="32">
        <f>(F36*3600)+(G36*60)+H36</f>
        <v>0</v>
      </c>
      <c r="J36" s="33">
        <f>-J$6</f>
        <v>-600</v>
      </c>
      <c r="K36" t="s" s="36">
        <f>IF(I36&gt;0,(I36*E36),"DNS")</f>
        <v>30</v>
      </c>
      <c r="L36" s="38"/>
    </row>
    <row r="65491" s="4" customFormat="1" ht="19" customHeight="1">
      <c r="J65491" s="4">
        <f>SUM(J1:J65490)</f>
        <v>10316</v>
      </c>
    </row>
  </sheetData>
  <mergeCells count="4">
    <mergeCell ref="A1:K1"/>
    <mergeCell ref="A2:K2"/>
    <mergeCell ref="A3:K3"/>
    <mergeCell ref="F5:I5"/>
  </mergeCells>
  <pageMargins left="0.5" right="0.5" top="1" bottom="1" header="0.5" footer="0.5"/>
  <pageSetup firstPageNumber="1" fitToHeight="1" fitToWidth="1" scale="9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N65490"/>
  <sheetViews>
    <sheetView workbookViewId="0" defaultGridColor="0" colorId="9"/>
  </sheetViews>
  <sheetFormatPr defaultColWidth="8.83333" defaultRowHeight="19" customHeight="1" outlineLevelRow="0" outlineLevelCol="0"/>
  <cols>
    <col min="1" max="1" width="18.3516" style="2" customWidth="1"/>
    <col min="2" max="2" width="12.5" style="3" customWidth="1"/>
    <col min="3" max="3" width="29.8516" style="3" customWidth="1"/>
    <col min="4" max="4" width="5.5" style="3" customWidth="1"/>
    <col min="5" max="5" width="8.5" style="3" customWidth="1"/>
    <col min="6" max="6" width="4.67188" style="3" customWidth="1"/>
    <col min="7" max="8" width="7" style="3" customWidth="1"/>
    <col min="9" max="9" width="9" style="3" customWidth="1"/>
    <col min="10" max="10" width="8.85156" style="3" customWidth="1"/>
    <col min="11" max="11" width="8" style="3" customWidth="1"/>
    <col min="12" max="12" width="7.17188" style="2" customWidth="1"/>
    <col min="13" max="14" width="10.6719" style="3" customWidth="1"/>
    <col min="15" max="16384" width="8.85156" style="43" customWidth="1"/>
  </cols>
  <sheetData>
    <row r="1" s="4" customFormat="1" ht="19" customHeight="1">
      <c r="A1" t="s" s="5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4" customFormat="1" ht="19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" customFormat="1" ht="19" customHeight="1">
      <c r="A3" s="7">
        <v>45455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4" customFormat="1" ht="19" customHeight="1">
      <c r="A4" s="8"/>
    </row>
    <row r="5" s="4" customFormat="1" ht="19" customHeight="1">
      <c r="A5" s="9"/>
      <c r="B5" s="10"/>
      <c r="C5" s="11"/>
      <c r="D5" s="11"/>
      <c r="F5" t="s" s="12">
        <v>2</v>
      </c>
      <c r="G5" s="13"/>
      <c r="H5" s="13"/>
      <c r="I5" s="14"/>
      <c r="J5" t="s" s="15">
        <v>3</v>
      </c>
      <c r="K5" s="16"/>
    </row>
    <row r="6" s="4" customFormat="1" ht="19" customHeight="1">
      <c r="E6" s="17"/>
      <c r="F6" s="17"/>
      <c r="G6" s="17"/>
      <c r="H6" s="17"/>
      <c r="I6" s="18"/>
      <c r="J6" s="19">
        <v>600</v>
      </c>
      <c r="K6" s="20"/>
    </row>
    <row r="7" s="4" customFormat="1" ht="28" customHeight="1">
      <c r="A7" t="s" s="21">
        <v>4</v>
      </c>
      <c r="B7" t="s" s="22">
        <v>5</v>
      </c>
      <c r="C7" t="s" s="22">
        <v>6</v>
      </c>
      <c r="D7" s="23"/>
      <c r="E7" t="s" s="24">
        <v>7</v>
      </c>
      <c r="F7" t="s" s="22">
        <v>8</v>
      </c>
      <c r="G7" t="s" s="22">
        <v>9</v>
      </c>
      <c r="H7" t="s" s="22">
        <v>10</v>
      </c>
      <c r="I7" t="s" s="24">
        <v>11</v>
      </c>
      <c r="J7" t="s" s="25">
        <v>12</v>
      </c>
      <c r="K7" t="s" s="22">
        <v>13</v>
      </c>
      <c r="L7" t="s" s="26">
        <v>14</v>
      </c>
    </row>
    <row r="8" s="4" customFormat="1" ht="19" customHeight="1">
      <c r="L8" s="11"/>
    </row>
    <row r="9" s="4" customFormat="1" ht="19" customHeight="1">
      <c r="A9" t="s" s="27">
        <v>15</v>
      </c>
      <c r="B9" t="s" s="28">
        <v>16</v>
      </c>
      <c r="C9" t="s" s="29">
        <v>17</v>
      </c>
      <c r="D9" s="30">
        <v>247</v>
      </c>
      <c r="E9" s="31">
        <f>650/(D9+550)</f>
        <v>0.81555834378921</v>
      </c>
      <c r="G9" s="4">
        <v>58</v>
      </c>
      <c r="H9" s="4">
        <v>10</v>
      </c>
      <c r="I9" s="32">
        <f>(F9*3600)+(G9*60)+H9</f>
        <v>3490</v>
      </c>
      <c r="J9" s="33">
        <f>I9-J$6</f>
        <v>2890</v>
      </c>
      <c r="K9" s="33">
        <f>IF(J9&gt;0,(J9*E9),"DNS")</f>
        <v>2356.963613550820</v>
      </c>
      <c r="L9" s="35">
        <v>1</v>
      </c>
    </row>
    <row r="10" s="4" customFormat="1" ht="16.65" customHeight="1">
      <c r="A10" t="s" s="27">
        <v>21</v>
      </c>
      <c r="B10" t="s" s="28">
        <v>22</v>
      </c>
      <c r="C10" t="s" s="29">
        <v>23</v>
      </c>
      <c r="D10" s="30">
        <v>189</v>
      </c>
      <c r="E10" s="31">
        <f>650/(D10+550)</f>
        <v>0.87956698240866</v>
      </c>
      <c r="G10" s="4">
        <v>55</v>
      </c>
      <c r="H10" s="4">
        <v>44</v>
      </c>
      <c r="I10" s="32">
        <f>(F10*3600)+(G10*60)+H10</f>
        <v>3344</v>
      </c>
      <c r="J10" s="33">
        <f>I10-J$6</f>
        <v>2744</v>
      </c>
      <c r="K10" s="33">
        <f>IF(J10&gt;0,(J10*E10),"DNS")</f>
        <v>2413.531799729360</v>
      </c>
      <c r="L10" s="34">
        <v>2</v>
      </c>
    </row>
    <row r="11" s="4" customFormat="1" ht="16.65" customHeight="1">
      <c r="A11" t="s" s="27">
        <v>37</v>
      </c>
      <c r="B11" t="s" s="28">
        <v>38</v>
      </c>
      <c r="C11" t="s" s="29">
        <v>39</v>
      </c>
      <c r="D11" s="30">
        <v>219</v>
      </c>
      <c r="E11" s="31">
        <f>650/(D11+550)</f>
        <v>0.845253576072822</v>
      </c>
      <c r="G11" s="4">
        <v>57</v>
      </c>
      <c r="H11" s="4">
        <v>49</v>
      </c>
      <c r="I11" s="32">
        <f>(F11*3600)+(G11*60)+H11</f>
        <v>3469</v>
      </c>
      <c r="J11" s="33">
        <f>I11-J$6</f>
        <v>2869</v>
      </c>
      <c r="K11" s="33">
        <f>IF(J11&gt;0,(J11*E11),"DNS")</f>
        <v>2425.032509752930</v>
      </c>
      <c r="L11" s="34">
        <v>3</v>
      </c>
    </row>
    <row r="12" s="4" customFormat="1" ht="19" customHeight="1">
      <c r="A12" t="s" s="27">
        <v>24</v>
      </c>
      <c r="B12" t="s" s="28">
        <v>25</v>
      </c>
      <c r="C12" t="s" s="29">
        <v>26</v>
      </c>
      <c r="D12" s="30">
        <v>219</v>
      </c>
      <c r="E12" s="31">
        <f>650/(D12+550)</f>
        <v>0.845253576072822</v>
      </c>
      <c r="G12" s="4">
        <v>59</v>
      </c>
      <c r="H12" s="4">
        <v>2</v>
      </c>
      <c r="I12" s="32">
        <f>(F12*3600)+(G12*60)+H12</f>
        <v>3542</v>
      </c>
      <c r="J12" s="33">
        <f>I12-J$6</f>
        <v>2942</v>
      </c>
      <c r="K12" s="33">
        <f>IF(J12&gt;0,(J12*E12),"DNS")</f>
        <v>2486.736020806240</v>
      </c>
      <c r="L12" s="35">
        <v>4</v>
      </c>
    </row>
    <row r="13" s="4" customFormat="1" ht="19" customHeight="1">
      <c r="A13" t="s" s="27">
        <v>62</v>
      </c>
      <c r="B13" t="s" s="28">
        <v>63</v>
      </c>
      <c r="C13" t="s" s="29">
        <v>64</v>
      </c>
      <c r="D13" s="42">
        <v>228</v>
      </c>
      <c r="E13" s="31">
        <f>650/(D13+550)</f>
        <v>0.83547557840617</v>
      </c>
      <c r="F13" s="4">
        <v>1</v>
      </c>
      <c r="G13" s="4">
        <v>16</v>
      </c>
      <c r="H13" s="4">
        <v>50</v>
      </c>
      <c r="I13" s="32">
        <f>(F13*3600)+(G13*60)+H13</f>
        <v>4610</v>
      </c>
      <c r="J13" s="33">
        <f>I13-J$6</f>
        <v>4010</v>
      </c>
      <c r="K13" s="33">
        <f>IF(J13&gt;0,(J13*E13),"DNS")</f>
        <v>3350.257069408740</v>
      </c>
      <c r="L13" s="34">
        <v>5</v>
      </c>
    </row>
    <row r="14" s="4" customFormat="1" ht="19" customHeight="1">
      <c r="A14" t="s" s="27">
        <v>31</v>
      </c>
      <c r="B14" t="s" s="28">
        <v>32</v>
      </c>
      <c r="C14" t="s" s="10">
        <v>33</v>
      </c>
      <c r="D14" s="30">
        <v>255</v>
      </c>
      <c r="E14" s="31">
        <f>650/(D14+550)</f>
        <v>0.807453416149068</v>
      </c>
      <c r="F14" s="4">
        <v>1</v>
      </c>
      <c r="G14" s="4">
        <v>21</v>
      </c>
      <c r="H14" s="4">
        <v>58</v>
      </c>
      <c r="I14" s="32">
        <f>(F14*3600)+(G14*60)+H14</f>
        <v>4918</v>
      </c>
      <c r="J14" s="33">
        <f>I14-J$6</f>
        <v>4318</v>
      </c>
      <c r="K14" s="33">
        <f>IF(J14&gt;0,(J14*E14),"DNS")</f>
        <v>3486.583850931680</v>
      </c>
      <c r="L14" s="34">
        <v>6</v>
      </c>
    </row>
    <row r="15" s="4" customFormat="1" ht="19" customHeight="1">
      <c r="A15" t="s" s="27">
        <v>18</v>
      </c>
      <c r="B15" t="s" s="28">
        <v>19</v>
      </c>
      <c r="C15" t="s" s="29">
        <v>20</v>
      </c>
      <c r="D15" s="30">
        <v>195</v>
      </c>
      <c r="E15" s="31">
        <f>650/(D15+550)</f>
        <v>0.87248322147651</v>
      </c>
      <c r="I15" s="32">
        <f>(F15*3600)+(G15*60)+H15</f>
        <v>0</v>
      </c>
      <c r="J15" s="33">
        <f>I15-J$6</f>
        <v>-600</v>
      </c>
      <c r="K15" t="s" s="36">
        <f>IF(J15&gt;0,(J15*E15),"DNS")</f>
        <v>30</v>
      </c>
      <c r="L15" s="38"/>
    </row>
    <row r="16" s="4" customFormat="1" ht="19" customHeight="1">
      <c r="A16" t="s" s="27">
        <v>27</v>
      </c>
      <c r="B16" t="s" s="28">
        <v>28</v>
      </c>
      <c r="C16" t="s" s="29">
        <v>29</v>
      </c>
      <c r="D16" s="30">
        <v>216</v>
      </c>
      <c r="E16" s="31">
        <f>650/(D16+550)</f>
        <v>0.848563968668407</v>
      </c>
      <c r="I16" s="32">
        <f>(F16*3600)+(G16*60)+H16</f>
        <v>0</v>
      </c>
      <c r="J16" s="33">
        <f>I16-J$6</f>
        <v>-600</v>
      </c>
      <c r="K16" t="s" s="36">
        <f>IF(J16&gt;0,(J16*E16),"DNS")</f>
        <v>30</v>
      </c>
      <c r="L16" s="38"/>
      <c r="M16" s="38"/>
      <c r="N16" s="38"/>
    </row>
    <row r="17" s="4" customFormat="1" ht="19" customHeight="1">
      <c r="L17" s="38"/>
    </row>
    <row r="18" s="4" customFormat="1" ht="19" customHeight="1">
      <c r="L18" s="38"/>
    </row>
    <row r="19" s="4" customFormat="1" ht="19" customHeight="1">
      <c r="L19" s="38"/>
    </row>
    <row r="20" s="4" customFormat="1" ht="19" customHeight="1">
      <c r="L20" s="38"/>
    </row>
    <row r="21" s="4" customFormat="1" ht="19" customHeight="1">
      <c r="L21" s="38"/>
    </row>
    <row r="22" s="4" customFormat="1" ht="19" customHeight="1">
      <c r="L22" s="38"/>
    </row>
    <row r="23" s="4" customFormat="1" ht="19" customHeight="1">
      <c r="L23" s="38"/>
    </row>
    <row r="24" s="4" customFormat="1" ht="19" customHeight="1">
      <c r="L24" s="38"/>
    </row>
    <row r="25" s="4" customFormat="1" ht="19" customHeight="1">
      <c r="L25" s="38"/>
    </row>
    <row r="26" s="4" customFormat="1" ht="16.65" customHeight="1">
      <c r="A26" t="s" s="27">
        <v>40</v>
      </c>
      <c r="B26" t="s" s="28">
        <v>41</v>
      </c>
      <c r="C26" t="s" s="29">
        <v>42</v>
      </c>
      <c r="D26" s="30">
        <v>228</v>
      </c>
      <c r="E26" s="31">
        <f>650/(D26+550)</f>
        <v>0.83547557840617</v>
      </c>
      <c r="I26" s="32">
        <f>(F26*3600)+(G26*60)+H26</f>
        <v>0</v>
      </c>
      <c r="J26" s="33">
        <f>I26-J$6</f>
        <v>-600</v>
      </c>
      <c r="K26" t="s" s="36">
        <f>IF(J26&gt;0,(J26*E26),"DNS")</f>
        <v>30</v>
      </c>
    </row>
    <row r="27" s="4" customFormat="1" ht="16.65" customHeight="1">
      <c r="A27" t="s" s="27">
        <v>34</v>
      </c>
      <c r="B27" t="s" s="28">
        <v>35</v>
      </c>
      <c r="C27" t="s" s="29">
        <v>36</v>
      </c>
      <c r="D27" s="30">
        <v>207</v>
      </c>
      <c r="E27" s="31">
        <v>0.8904</v>
      </c>
      <c r="I27" s="32">
        <f>(F27*3600)+(G27*60)+H27</f>
        <v>0</v>
      </c>
      <c r="J27" s="33">
        <f>I27-J$6</f>
        <v>-600</v>
      </c>
      <c r="K27" t="s" s="36">
        <f>IF(J27&gt;0,(J27*E27),"DNS")</f>
        <v>30</v>
      </c>
      <c r="L27" s="11"/>
    </row>
    <row r="28" s="4" customFormat="1" ht="19" customHeight="1">
      <c r="L28" s="38"/>
    </row>
    <row r="29" s="4" customFormat="1" ht="19" customHeight="1">
      <c r="A29" t="s" s="27">
        <v>65</v>
      </c>
      <c r="B29" t="s" s="28">
        <v>16</v>
      </c>
      <c r="C29" t="s" s="36">
        <v>66</v>
      </c>
      <c r="D29" s="42">
        <v>243</v>
      </c>
      <c r="E29" s="31">
        <v>0.819672131147541</v>
      </c>
      <c r="I29" s="32">
        <f>(F29*3600)+(G29*60)+H29</f>
        <v>0</v>
      </c>
      <c r="J29" s="33">
        <f>I29-J$6</f>
        <v>-600</v>
      </c>
      <c r="K29" t="s" s="36">
        <f>IF(I29&gt;0,(I29*E29),"DNS")</f>
        <v>30</v>
      </c>
      <c r="L29" s="38"/>
    </row>
    <row r="30" s="4" customFormat="1" ht="19" customHeight="1">
      <c r="A30" t="s" s="27">
        <v>46</v>
      </c>
      <c r="B30" t="s" s="28">
        <v>47</v>
      </c>
      <c r="C30" t="s" s="29">
        <v>48</v>
      </c>
      <c r="D30" s="42">
        <v>186</v>
      </c>
      <c r="E30" s="31">
        <f>650/(D30+550)</f>
        <v>0.883152173913043</v>
      </c>
      <c r="I30" s="32">
        <f>(F30*3600)+(G30*60)+H30</f>
        <v>0</v>
      </c>
      <c r="J30" s="33">
        <f>I30-J$6</f>
        <v>-600</v>
      </c>
      <c r="K30" t="s" s="36">
        <v>49</v>
      </c>
      <c r="L30" s="11"/>
    </row>
    <row r="31" s="4" customFormat="1" ht="19" customHeight="1">
      <c r="A31" t="s" s="27">
        <v>50</v>
      </c>
      <c r="B31" t="s" s="28">
        <v>51</v>
      </c>
      <c r="C31" t="s" s="29">
        <v>52</v>
      </c>
      <c r="D31" s="42">
        <v>234</v>
      </c>
      <c r="E31" s="31">
        <f>650/(D31+550)</f>
        <v>0.829081632653061</v>
      </c>
      <c r="I31" s="32">
        <f>(F31*3600)+(G31*60)+H31</f>
        <v>0</v>
      </c>
      <c r="J31" s="33">
        <f>I31-J$6</f>
        <v>-600</v>
      </c>
      <c r="K31" t="s" s="36">
        <f>IF(J31&gt;0,(J31*E31),"DNS")</f>
        <v>30</v>
      </c>
      <c r="L31" s="34">
        <v>3</v>
      </c>
    </row>
    <row r="32" s="4" customFormat="1" ht="19" customHeight="1">
      <c r="A32" t="s" s="27">
        <v>53</v>
      </c>
      <c r="B32" t="s" s="28">
        <v>54</v>
      </c>
      <c r="C32" t="s" s="29">
        <v>55</v>
      </c>
      <c r="D32" s="42">
        <v>162</v>
      </c>
      <c r="E32" s="31">
        <f>650/(D32+550)</f>
        <v>0.912921348314607</v>
      </c>
      <c r="I32" s="32">
        <f>(F32*3600)+(G32*60)+H32</f>
        <v>0</v>
      </c>
      <c r="J32" s="33">
        <f>I32-J$6</f>
        <v>-600</v>
      </c>
      <c r="K32" t="s" s="36">
        <f>IF(J32&gt;0,(J32*E32),"DNS")</f>
        <v>30</v>
      </c>
      <c r="L32" s="11"/>
    </row>
    <row r="34" s="4" customFormat="1" ht="19" customHeight="1">
      <c r="A34" t="s" s="27">
        <v>56</v>
      </c>
      <c r="B34" t="s" s="10">
        <v>57</v>
      </c>
      <c r="C34" t="s" s="36">
        <v>58</v>
      </c>
      <c r="D34" s="42">
        <v>243</v>
      </c>
      <c r="E34" s="31">
        <f>650/(D34+550)</f>
        <v>0.819672131147541</v>
      </c>
      <c r="I34" s="32">
        <f>(F34*3600)+(G34*60)+H34</f>
        <v>0</v>
      </c>
      <c r="J34" s="33">
        <f>-J$6</f>
        <v>-600</v>
      </c>
      <c r="K34" t="s" s="36">
        <f>IF(I34&gt;0,(I34*E34),"DNS")</f>
        <v>30</v>
      </c>
      <c r="L34" s="38"/>
      <c r="M34" s="38"/>
      <c r="N34" s="38"/>
    </row>
    <row r="35" s="4" customFormat="1" ht="19" customHeight="1">
      <c r="A35" t="s" s="27">
        <v>59</v>
      </c>
      <c r="B35" t="s" s="28">
        <v>60</v>
      </c>
      <c r="C35" t="s" s="10">
        <v>61</v>
      </c>
      <c r="D35" s="4">
        <v>275</v>
      </c>
      <c r="E35" s="31">
        <f>650/(D35+550)</f>
        <v>0.787878787878788</v>
      </c>
      <c r="I35" s="32">
        <f>(F35*3600)+(G35*60)+H35</f>
        <v>0</v>
      </c>
      <c r="J35" s="33">
        <f>-J$6</f>
        <v>-600</v>
      </c>
      <c r="K35" t="s" s="36">
        <f>IF(I35&gt;0,(I35*E35),"DNS")</f>
        <v>30</v>
      </c>
      <c r="L35" s="38"/>
    </row>
    <row r="65490" s="4" customFormat="1" ht="19" customHeight="1">
      <c r="J65490" s="4">
        <f>SUM(J1:J65489)</f>
        <v>14373</v>
      </c>
    </row>
  </sheetData>
  <mergeCells count="4">
    <mergeCell ref="A1:K1"/>
    <mergeCell ref="A2:K2"/>
    <mergeCell ref="A3:K3"/>
    <mergeCell ref="F5:I5"/>
  </mergeCells>
  <pageMargins left="0.5" right="0.5" top="1" bottom="1" header="0.5" footer="0.5"/>
  <pageSetup firstPageNumber="1" fitToHeight="1" fitToWidth="1" scale="9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N65495"/>
  <sheetViews>
    <sheetView workbookViewId="0" defaultGridColor="0" colorId="9"/>
  </sheetViews>
  <sheetFormatPr defaultColWidth="8.83333" defaultRowHeight="19" customHeight="1" outlineLevelRow="0" outlineLevelCol="0"/>
  <cols>
    <col min="1" max="1" width="18.3516" style="2" customWidth="1"/>
    <col min="2" max="2" width="12.5" style="3" customWidth="1"/>
    <col min="3" max="3" width="29.8516" style="3" customWidth="1"/>
    <col min="4" max="4" width="5.5" style="3" customWidth="1"/>
    <col min="5" max="5" width="8.5" style="3" customWidth="1"/>
    <col min="6" max="6" width="4.67188" style="3" customWidth="1"/>
    <col min="7" max="8" width="7" style="3" customWidth="1"/>
    <col min="9" max="9" width="9" style="3" customWidth="1"/>
    <col min="10" max="10" width="8.67188" style="3" customWidth="1"/>
    <col min="11" max="11" width="8.35156" style="3" customWidth="1"/>
    <col min="12" max="12" width="7.17188" style="2" customWidth="1"/>
    <col min="13" max="14" width="10.6719" style="3" customWidth="1"/>
    <col min="15" max="16384" width="8.85156" style="44" customWidth="1"/>
  </cols>
  <sheetData>
    <row r="2" s="45" customFormat="1" ht="19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="4" customFormat="1" ht="19" customHeight="1">
      <c r="A3" s="49"/>
    </row>
    <row r="4" s="4" customFormat="1" ht="19" customHeight="1">
      <c r="A4" t="s" s="5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="4" customFormat="1" ht="19" customHeight="1">
      <c r="A5" t="s" s="5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="4" customFormat="1" ht="19" customHeight="1">
      <c r="A6" s="7">
        <v>45462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="4" customFormat="1" ht="19" customHeight="1">
      <c r="A7" s="8"/>
    </row>
    <row r="8" s="4" customFormat="1" ht="19" customHeight="1">
      <c r="A8" s="9"/>
      <c r="B8" s="10"/>
      <c r="C8" s="11"/>
      <c r="D8" s="11"/>
      <c r="F8" t="s" s="12">
        <v>2</v>
      </c>
      <c r="G8" s="13"/>
      <c r="H8" s="13"/>
      <c r="I8" s="14"/>
      <c r="J8" t="s" s="15">
        <v>3</v>
      </c>
      <c r="K8" s="16"/>
    </row>
    <row r="9" s="4" customFormat="1" ht="19" customHeight="1">
      <c r="E9" s="17"/>
      <c r="F9" s="17"/>
      <c r="G9" s="17"/>
      <c r="H9" s="17"/>
      <c r="I9" s="18"/>
      <c r="J9" s="19">
        <v>600</v>
      </c>
      <c r="K9" s="20"/>
    </row>
    <row r="10" s="4" customFormat="1" ht="28" customHeight="1">
      <c r="A10" t="s" s="21">
        <v>4</v>
      </c>
      <c r="B10" t="s" s="22">
        <v>5</v>
      </c>
      <c r="C10" t="s" s="22">
        <v>6</v>
      </c>
      <c r="D10" s="23"/>
      <c r="E10" t="s" s="24">
        <v>7</v>
      </c>
      <c r="F10" t="s" s="22">
        <v>8</v>
      </c>
      <c r="G10" t="s" s="22">
        <v>9</v>
      </c>
      <c r="H10" t="s" s="22">
        <v>10</v>
      </c>
      <c r="I10" t="s" s="24">
        <v>11</v>
      </c>
      <c r="J10" t="s" s="25">
        <v>12</v>
      </c>
      <c r="K10" t="s" s="22">
        <v>13</v>
      </c>
      <c r="L10" t="s" s="26">
        <v>14</v>
      </c>
    </row>
    <row r="11" s="4" customFormat="1" ht="19" customHeight="1">
      <c r="L11" s="11"/>
    </row>
    <row r="12" s="4" customFormat="1" ht="19" customHeight="1">
      <c r="A12" t="s" s="27">
        <v>37</v>
      </c>
      <c r="B12" t="s" s="28">
        <v>38</v>
      </c>
      <c r="C12" t="s" s="29">
        <v>39</v>
      </c>
      <c r="D12" s="30">
        <v>219</v>
      </c>
      <c r="E12" s="31">
        <f>650/(D12+550)</f>
        <v>0.845253576072822</v>
      </c>
      <c r="G12" s="4">
        <v>50</v>
      </c>
      <c r="H12" s="4">
        <v>8</v>
      </c>
      <c r="I12" s="32">
        <f>(F12*3600)+(G12*60)+H12</f>
        <v>3008</v>
      </c>
      <c r="J12" s="33">
        <f>I12-J$9</f>
        <v>2408</v>
      </c>
      <c r="K12" s="33">
        <f>IF(J12&gt;0,(J12*E12),"DNS")</f>
        <v>2035.370611183360</v>
      </c>
      <c r="L12" s="34">
        <v>1</v>
      </c>
    </row>
    <row r="13" s="4" customFormat="1" ht="19" customHeight="1">
      <c r="A13" t="s" s="27">
        <v>18</v>
      </c>
      <c r="B13" t="s" s="28">
        <v>19</v>
      </c>
      <c r="C13" t="s" s="29">
        <v>20</v>
      </c>
      <c r="D13" s="30">
        <v>195</v>
      </c>
      <c r="E13" s="31">
        <f>650/(D13+550)</f>
        <v>0.87248322147651</v>
      </c>
      <c r="G13" s="4">
        <v>50</v>
      </c>
      <c r="H13" s="4">
        <v>2</v>
      </c>
      <c r="I13" s="32">
        <f>(F13*3600)+(G13*60)+H13</f>
        <v>3002</v>
      </c>
      <c r="J13" s="33">
        <f>I13-J$9</f>
        <v>2402</v>
      </c>
      <c r="K13" s="33">
        <f>IF(J13&gt;0,(J13*E13),"DNS")</f>
        <v>2095.704697986580</v>
      </c>
      <c r="L13" s="34">
        <v>2</v>
      </c>
    </row>
    <row r="14" s="4" customFormat="1" ht="19" customHeight="1">
      <c r="A14" t="s" s="27">
        <v>21</v>
      </c>
      <c r="B14" t="s" s="28">
        <v>22</v>
      </c>
      <c r="C14" t="s" s="29">
        <v>23</v>
      </c>
      <c r="D14" s="30">
        <v>189</v>
      </c>
      <c r="E14" s="31">
        <f>650/(D14+550)</f>
        <v>0.87956698240866</v>
      </c>
      <c r="G14" s="4">
        <v>50</v>
      </c>
      <c r="H14" s="4">
        <v>37</v>
      </c>
      <c r="I14" s="32">
        <f>(F14*3600)+(G14*60)+H14</f>
        <v>3037</v>
      </c>
      <c r="J14" s="33">
        <f>I14-J$9</f>
        <v>2437</v>
      </c>
      <c r="K14" s="33">
        <f>IF(J14&gt;0,(J14*E14),"DNS")</f>
        <v>2143.5047361299</v>
      </c>
      <c r="L14" s="35">
        <v>3</v>
      </c>
    </row>
    <row r="15" s="4" customFormat="1" ht="19" customHeight="1">
      <c r="A15" t="s" s="27">
        <v>24</v>
      </c>
      <c r="B15" t="s" s="28">
        <v>25</v>
      </c>
      <c r="C15" t="s" s="29">
        <v>26</v>
      </c>
      <c r="D15" s="30">
        <v>219</v>
      </c>
      <c r="E15" s="31">
        <f>650/(D15+550)</f>
        <v>0.845253576072822</v>
      </c>
      <c r="G15" s="4">
        <v>53</v>
      </c>
      <c r="H15" s="4">
        <v>28</v>
      </c>
      <c r="I15" s="32">
        <f>(F15*3600)+(G15*60)+H15</f>
        <v>3208</v>
      </c>
      <c r="J15" s="33">
        <f>I15-J$9</f>
        <v>2608</v>
      </c>
      <c r="K15" s="33">
        <f>IF(J15&gt;0,(J15*E15),"DNS")</f>
        <v>2204.421326397920</v>
      </c>
      <c r="L15" s="34">
        <v>4</v>
      </c>
    </row>
    <row r="16" s="4" customFormat="1" ht="19" customHeight="1">
      <c r="A16" t="s" s="27">
        <v>15</v>
      </c>
      <c r="B16" t="s" s="28">
        <v>16</v>
      </c>
      <c r="C16" t="s" s="29">
        <v>17</v>
      </c>
      <c r="D16" s="30">
        <v>247</v>
      </c>
      <c r="E16" s="31">
        <f>650/(D16+550)</f>
        <v>0.81555834378921</v>
      </c>
      <c r="G16" s="4">
        <v>57</v>
      </c>
      <c r="H16" s="4">
        <v>52</v>
      </c>
      <c r="I16" s="32">
        <f>(F16*3600)+(G16*60)+H16</f>
        <v>3472</v>
      </c>
      <c r="J16" s="33">
        <f>I16-J$9</f>
        <v>2872</v>
      </c>
      <c r="K16" s="33">
        <f>IF(J16&gt;0,(J16*E16),"DNS")</f>
        <v>2342.283563362610</v>
      </c>
      <c r="L16" s="34">
        <v>5</v>
      </c>
    </row>
    <row r="17" s="4" customFormat="1" ht="16.65" customHeight="1">
      <c r="A17" t="s" s="27">
        <v>62</v>
      </c>
      <c r="B17" t="s" s="28">
        <v>63</v>
      </c>
      <c r="C17" t="s" s="29">
        <v>64</v>
      </c>
      <c r="D17" s="42">
        <v>228</v>
      </c>
      <c r="E17" s="31">
        <f>650/(D17+550)</f>
        <v>0.83547557840617</v>
      </c>
      <c r="G17" s="4">
        <v>58</v>
      </c>
      <c r="H17" s="4">
        <v>56</v>
      </c>
      <c r="I17" s="32">
        <f>(F17*3600)+(G17*60)+H17</f>
        <v>3536</v>
      </c>
      <c r="J17" s="33">
        <f>I17-J$9</f>
        <v>2936</v>
      </c>
      <c r="K17" s="33">
        <f>IF(J17&gt;0,(J17*E17),"DNS")</f>
        <v>2452.956298200520</v>
      </c>
      <c r="L17" s="34">
        <v>6</v>
      </c>
    </row>
    <row r="18" s="4" customFormat="1" ht="19" customHeight="1">
      <c r="A18" t="s" s="27">
        <v>34</v>
      </c>
      <c r="B18" t="s" s="28">
        <v>35</v>
      </c>
      <c r="C18" t="s" s="29">
        <v>36</v>
      </c>
      <c r="D18" s="30">
        <v>207</v>
      </c>
      <c r="E18" s="31">
        <v>0.8904</v>
      </c>
      <c r="G18" s="4">
        <v>57</v>
      </c>
      <c r="H18" s="4">
        <v>42</v>
      </c>
      <c r="I18" s="32">
        <f>(F18*3600)+(G18*60)+H18</f>
        <v>3462</v>
      </c>
      <c r="J18" s="33">
        <f>I18-J$9</f>
        <v>2862</v>
      </c>
      <c r="K18" s="33">
        <f>IF(J18&gt;0,(J18*E18),"DNS")</f>
        <v>2548.3248</v>
      </c>
      <c r="L18" s="34">
        <v>7</v>
      </c>
    </row>
    <row r="19" s="4" customFormat="1" ht="19" customHeight="1">
      <c r="A19" t="s" s="27">
        <v>31</v>
      </c>
      <c r="B19" t="s" s="28">
        <v>32</v>
      </c>
      <c r="C19" t="s" s="10">
        <v>33</v>
      </c>
      <c r="D19" s="30">
        <v>255</v>
      </c>
      <c r="E19" s="31">
        <f>650/(D19+550)</f>
        <v>0.807453416149068</v>
      </c>
      <c r="F19" s="4">
        <v>1</v>
      </c>
      <c r="G19" s="4">
        <v>20</v>
      </c>
      <c r="I19" s="32">
        <f>(F19*3600)+(G19*60)+H19</f>
        <v>4800</v>
      </c>
      <c r="J19" s="33">
        <f>I19-J$9</f>
        <v>4200</v>
      </c>
      <c r="K19" s="33">
        <f>IF(J19&gt;0,(J19*E19),"DNS")</f>
        <v>3391.304347826090</v>
      </c>
      <c r="L19" s="34">
        <v>8</v>
      </c>
    </row>
    <row r="20" s="4" customFormat="1" ht="19" customHeight="1">
      <c r="A20" t="s" s="27">
        <v>27</v>
      </c>
      <c r="B20" t="s" s="28">
        <v>28</v>
      </c>
      <c r="C20" t="s" s="29">
        <v>29</v>
      </c>
      <c r="D20" s="30">
        <v>216</v>
      </c>
      <c r="E20" s="31">
        <f>650/(D20+550)</f>
        <v>0.848563968668407</v>
      </c>
      <c r="I20" s="32">
        <f>(F20*3600)+(G20*60)+H20</f>
        <v>0</v>
      </c>
      <c r="J20" s="33">
        <f>I20-J$9</f>
        <v>-600</v>
      </c>
      <c r="K20" t="s" s="36">
        <f>IF(J20&gt;0,(J20*E20),"DNS")</f>
        <v>30</v>
      </c>
      <c r="L20" s="11"/>
    </row>
    <row r="21" s="4" customFormat="1" ht="19" customHeight="1">
      <c r="A21" s="27"/>
      <c r="B21" s="28"/>
      <c r="C21" s="29"/>
      <c r="D21" s="37"/>
      <c r="E21" s="31"/>
      <c r="I21" s="32"/>
      <c r="J21" s="33"/>
      <c r="K21" s="36"/>
      <c r="L21" s="11"/>
    </row>
    <row r="23" s="4" customFormat="1" ht="19" customHeight="1">
      <c r="A23" s="27"/>
      <c r="B23" s="28"/>
      <c r="C23" s="29"/>
      <c r="D23" s="37"/>
      <c r="E23" s="31"/>
      <c r="I23" s="32"/>
      <c r="J23" s="33"/>
      <c r="K23" s="36"/>
      <c r="L23" s="11"/>
    </row>
    <row r="24" s="4" customFormat="1" ht="19" customHeight="1">
      <c r="A24" s="27"/>
      <c r="B24" s="28"/>
      <c r="C24" s="29"/>
      <c r="D24" s="37"/>
      <c r="E24" s="31"/>
      <c r="I24" s="32"/>
      <c r="J24" s="33"/>
      <c r="K24" s="36"/>
      <c r="L24" s="11"/>
    </row>
    <row r="25" s="4" customFormat="1" ht="19" customHeight="1">
      <c r="B25" s="10"/>
      <c r="D25" s="37"/>
      <c r="K25" s="33"/>
      <c r="L25" s="38"/>
    </row>
    <row r="26" s="4" customFormat="1" ht="19" customHeight="1">
      <c r="A26" s="39"/>
      <c r="B26" s="23"/>
      <c r="C26" s="23"/>
      <c r="D26" s="37"/>
      <c r="E26" s="40"/>
      <c r="F26" s="23"/>
      <c r="G26" s="23"/>
      <c r="H26" s="23"/>
      <c r="I26" s="40"/>
      <c r="J26" s="23"/>
      <c r="K26" s="33"/>
      <c r="L26" s="38"/>
    </row>
    <row r="27" s="4" customFormat="1" ht="19" customHeight="1">
      <c r="A27" s="39"/>
      <c r="B27" s="23"/>
      <c r="C27" s="23"/>
      <c r="D27" s="37"/>
      <c r="E27" s="40"/>
      <c r="F27" s="23"/>
      <c r="G27" s="23"/>
      <c r="H27" s="23"/>
      <c r="I27" s="40"/>
      <c r="J27" s="23"/>
      <c r="K27" s="33"/>
      <c r="L27" s="38"/>
    </row>
    <row r="28" s="4" customFormat="1" ht="19" customHeight="1">
      <c r="D28" s="37"/>
      <c r="L28" s="11"/>
    </row>
    <row r="29" s="4" customFormat="1" ht="19" customHeight="1">
      <c r="L29" s="38"/>
      <c r="M29" s="38"/>
      <c r="N29" s="38"/>
    </row>
    <row r="30" s="4" customFormat="1" ht="19" customHeight="1">
      <c r="A30" s="41"/>
      <c r="B30" s="41"/>
      <c r="C30" s="41"/>
      <c r="K30" s="33"/>
      <c r="L30" s="38"/>
    </row>
    <row r="35" s="4" customFormat="1" ht="19" customHeight="1">
      <c r="L35" s="38"/>
    </row>
    <row r="36" s="4" customFormat="1" ht="19" customHeight="1">
      <c r="A36" t="s" s="27">
        <v>65</v>
      </c>
      <c r="B36" t="s" s="28">
        <v>16</v>
      </c>
      <c r="C36" t="s" s="36">
        <v>66</v>
      </c>
      <c r="D36" s="42">
        <v>243</v>
      </c>
      <c r="E36" s="31">
        <v>0.819672131147541</v>
      </c>
      <c r="I36" s="32">
        <f>(F36*3600)+(G36*60)+H36</f>
        <v>0</v>
      </c>
      <c r="J36" s="33">
        <f>I36-J$9</f>
        <v>-600</v>
      </c>
      <c r="K36" t="s" s="36">
        <f>IF(I36&gt;0,(I36*E36),"DNS")</f>
        <v>30</v>
      </c>
      <c r="L36" s="38"/>
    </row>
    <row r="38" s="4" customFormat="1" ht="19" customHeight="1">
      <c r="A38" t="s" s="27">
        <v>56</v>
      </c>
      <c r="B38" t="s" s="10">
        <v>57</v>
      </c>
      <c r="C38" t="s" s="36">
        <v>58</v>
      </c>
      <c r="D38" s="42">
        <v>243</v>
      </c>
      <c r="E38" s="31">
        <f>650/(D38+550)</f>
        <v>0.819672131147541</v>
      </c>
      <c r="I38" s="32">
        <f>(F38*3600)+(G38*60)+H38</f>
        <v>0</v>
      </c>
      <c r="J38" s="33">
        <f>-J$9</f>
        <v>-600</v>
      </c>
      <c r="K38" t="s" s="36">
        <f>IF(I38&gt;0,(I38*E38),"DNS")</f>
        <v>30</v>
      </c>
      <c r="L38" s="38"/>
      <c r="M38" s="38"/>
      <c r="N38" s="38"/>
    </row>
    <row r="39" s="4" customFormat="1" ht="19" customHeight="1">
      <c r="A39" t="s" s="27">
        <v>59</v>
      </c>
      <c r="B39" t="s" s="28">
        <v>60</v>
      </c>
      <c r="C39" t="s" s="10">
        <v>61</v>
      </c>
      <c r="D39" s="4">
        <v>275</v>
      </c>
      <c r="E39" s="31">
        <f>650/(D39+550)</f>
        <v>0.787878787878788</v>
      </c>
      <c r="I39" s="32">
        <f>(F39*3600)+(G39*60)+H39</f>
        <v>0</v>
      </c>
      <c r="J39" s="33">
        <f>-J$9</f>
        <v>-600</v>
      </c>
      <c r="K39" t="s" s="36">
        <f>IF(I39&gt;0,(I39*E39),"DNS")</f>
        <v>30</v>
      </c>
      <c r="L39" s="38"/>
    </row>
    <row r="40" s="4" customFormat="1" ht="19" customHeight="1">
      <c r="A40" t="s" s="27">
        <v>40</v>
      </c>
      <c r="B40" t="s" s="28">
        <v>41</v>
      </c>
      <c r="C40" t="s" s="29">
        <v>42</v>
      </c>
      <c r="D40" s="30">
        <v>228</v>
      </c>
      <c r="E40" s="31">
        <f>650/(D40+550)</f>
        <v>0.83547557840617</v>
      </c>
      <c r="I40" s="32">
        <f>(F40*3600)+(G40*60)+H40</f>
        <v>0</v>
      </c>
      <c r="J40" s="33">
        <f>I40-J$9</f>
        <v>-600</v>
      </c>
      <c r="K40" t="s" s="36">
        <f>IF(J40&gt;0,(J40*E40),"DNS")</f>
        <v>30</v>
      </c>
      <c r="L40" s="11"/>
    </row>
    <row r="65495" s="4" customFormat="1" ht="19" customHeight="1">
      <c r="J65495" s="4">
        <f>SUM(J2:J65494)</f>
        <v>20325</v>
      </c>
    </row>
  </sheetData>
  <mergeCells count="4">
    <mergeCell ref="A4:K4"/>
    <mergeCell ref="A5:K5"/>
    <mergeCell ref="A6:K6"/>
    <mergeCell ref="F8:I8"/>
  </mergeCells>
  <pageMargins left="0.5" right="0.5" top="1" bottom="1" header="0.5" footer="0.5"/>
  <pageSetup firstPageNumber="1" fitToHeight="1" fitToWidth="1" scale="9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N65492"/>
  <sheetViews>
    <sheetView workbookViewId="0" defaultGridColor="0" colorId="9"/>
  </sheetViews>
  <sheetFormatPr defaultColWidth="8.83333" defaultRowHeight="19" customHeight="1" outlineLevelRow="0" outlineLevelCol="0"/>
  <cols>
    <col min="1" max="1" width="18.3516" style="2" customWidth="1"/>
    <col min="2" max="2" width="12.5" style="3" customWidth="1"/>
    <col min="3" max="3" width="29.8516" style="3" customWidth="1"/>
    <col min="4" max="4" width="5.5" style="3" customWidth="1"/>
    <col min="5" max="5" width="8.5" style="3" customWidth="1"/>
    <col min="6" max="6" width="4.67188" style="3" customWidth="1"/>
    <col min="7" max="8" width="7" style="3" customWidth="1"/>
    <col min="9" max="9" width="9" style="3" customWidth="1"/>
    <col min="10" max="10" width="8.85156" style="3" customWidth="1"/>
    <col min="11" max="11" width="8" style="3" customWidth="1"/>
    <col min="12" max="12" width="7.17188" style="2" customWidth="1"/>
    <col min="13" max="14" width="10.6719" style="3" customWidth="1"/>
    <col min="15" max="16384" width="8.85156" style="50" customWidth="1"/>
  </cols>
  <sheetData>
    <row r="1" s="4" customFormat="1" ht="19" customHeight="1">
      <c r="A1" t="s" s="5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4" customFormat="1" ht="19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" customFormat="1" ht="19" customHeight="1">
      <c r="A3" s="7">
        <v>45469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4" customFormat="1" ht="19" customHeight="1">
      <c r="A4" s="8"/>
    </row>
    <row r="5" s="4" customFormat="1" ht="19" customHeight="1">
      <c r="A5" s="9"/>
      <c r="B5" s="10"/>
      <c r="C5" s="11"/>
      <c r="D5" s="11"/>
      <c r="F5" t="s" s="12">
        <v>2</v>
      </c>
      <c r="G5" s="13"/>
      <c r="H5" s="13"/>
      <c r="I5" s="14"/>
      <c r="J5" t="s" s="15">
        <v>3</v>
      </c>
      <c r="K5" s="16"/>
    </row>
    <row r="6" s="4" customFormat="1" ht="19" customHeight="1">
      <c r="E6" s="17"/>
      <c r="F6" s="17"/>
      <c r="G6" s="17"/>
      <c r="H6" s="17"/>
      <c r="I6" s="18"/>
      <c r="J6" s="19">
        <v>600</v>
      </c>
      <c r="K6" s="20"/>
    </row>
    <row r="7" s="4" customFormat="1" ht="28" customHeight="1">
      <c r="A7" t="s" s="21">
        <v>4</v>
      </c>
      <c r="B7" t="s" s="22">
        <v>5</v>
      </c>
      <c r="C7" t="s" s="22">
        <v>6</v>
      </c>
      <c r="D7" s="23"/>
      <c r="E7" t="s" s="24">
        <v>7</v>
      </c>
      <c r="F7" t="s" s="22">
        <v>8</v>
      </c>
      <c r="G7" t="s" s="22">
        <v>9</v>
      </c>
      <c r="H7" t="s" s="22">
        <v>10</v>
      </c>
      <c r="I7" t="s" s="24">
        <v>11</v>
      </c>
      <c r="J7" t="s" s="25">
        <v>12</v>
      </c>
      <c r="K7" t="s" s="22">
        <v>13</v>
      </c>
      <c r="L7" t="s" s="26">
        <v>14</v>
      </c>
    </row>
    <row r="8" s="4" customFormat="1" ht="19" customHeight="1">
      <c r="L8" s="11"/>
    </row>
    <row r="11" s="4" customFormat="1" ht="19" customHeight="1">
      <c r="A11" t="s" s="27">
        <v>21</v>
      </c>
      <c r="B11" t="s" s="28">
        <v>22</v>
      </c>
      <c r="C11" t="s" s="29">
        <v>23</v>
      </c>
      <c r="D11" s="30">
        <v>189</v>
      </c>
      <c r="E11" s="31">
        <f>650/(D11+550)</f>
        <v>0.87956698240866</v>
      </c>
      <c r="F11" s="4">
        <v>1</v>
      </c>
      <c r="G11" s="4">
        <v>20</v>
      </c>
      <c r="H11" s="4">
        <v>55</v>
      </c>
      <c r="I11" s="32">
        <f>(F11*3600)+(G11*60)+H11</f>
        <v>4855</v>
      </c>
      <c r="J11" s="33">
        <f>I11-J$6</f>
        <v>4255</v>
      </c>
      <c r="K11" s="42">
        <f>IF(J11&gt;0,(J11*E11),"DNS")</f>
        <v>3742.557510148850</v>
      </c>
      <c r="L11" s="34">
        <v>1</v>
      </c>
    </row>
    <row r="12" s="4" customFormat="1" ht="19" customHeight="1">
      <c r="A12" t="s" s="27">
        <v>37</v>
      </c>
      <c r="B12" t="s" s="28">
        <v>38</v>
      </c>
      <c r="C12" t="s" s="29">
        <v>39</v>
      </c>
      <c r="D12" s="30">
        <v>219</v>
      </c>
      <c r="E12" s="31">
        <f>650/(D12+550)</f>
        <v>0.845253576072822</v>
      </c>
      <c r="F12" s="4">
        <v>1</v>
      </c>
      <c r="G12" s="4">
        <v>25</v>
      </c>
      <c r="H12" s="4">
        <v>40</v>
      </c>
      <c r="I12" s="32">
        <f>(F12*3600)+(G12*60)+H12</f>
        <v>5140</v>
      </c>
      <c r="J12" s="33">
        <f>I12-J$6</f>
        <v>4540</v>
      </c>
      <c r="K12" s="42">
        <f>IF(J12&gt;0,(J12*E12),"DNS")</f>
        <v>3837.451235370610</v>
      </c>
      <c r="L12" s="34">
        <v>2</v>
      </c>
    </row>
    <row r="13" s="4" customFormat="1" ht="19" customHeight="1">
      <c r="A13" t="s" s="27">
        <v>24</v>
      </c>
      <c r="B13" t="s" s="28">
        <v>25</v>
      </c>
      <c r="C13" t="s" s="29">
        <v>26</v>
      </c>
      <c r="D13" s="30">
        <v>219</v>
      </c>
      <c r="E13" s="31">
        <f>650/(D13+550)</f>
        <v>0.845253576072822</v>
      </c>
      <c r="F13" s="4">
        <v>1</v>
      </c>
      <c r="G13" s="4">
        <v>29</v>
      </c>
      <c r="H13" s="4">
        <v>43</v>
      </c>
      <c r="I13" s="32">
        <f>(F13*3600)+(G13*60)+H13</f>
        <v>5383</v>
      </c>
      <c r="J13" s="33">
        <f>I13-J$6</f>
        <v>4783</v>
      </c>
      <c r="K13" s="42">
        <f>IF(J13&gt;0,(J13*E13),"DNS")</f>
        <v>4042.847854356310</v>
      </c>
      <c r="L13" s="34">
        <v>3</v>
      </c>
    </row>
    <row r="14" s="4" customFormat="1" ht="19" customHeight="1">
      <c r="A14" t="s" s="27">
        <v>34</v>
      </c>
      <c r="B14" t="s" s="28">
        <v>35</v>
      </c>
      <c r="C14" t="s" s="29">
        <v>36</v>
      </c>
      <c r="D14" s="30">
        <v>207</v>
      </c>
      <c r="E14" s="31">
        <v>0.8904</v>
      </c>
      <c r="F14" s="4">
        <v>1</v>
      </c>
      <c r="G14" s="4">
        <v>26</v>
      </c>
      <c r="H14" s="4">
        <v>51</v>
      </c>
      <c r="I14" s="32">
        <f>(F14*3600)+(G14*60)+H14</f>
        <v>5211</v>
      </c>
      <c r="J14" s="33">
        <f>I14-J$6</f>
        <v>4611</v>
      </c>
      <c r="K14" s="42">
        <f>IF(J14&gt;0,(J14*E14),"DNS")</f>
        <v>4105.6344</v>
      </c>
      <c r="L14" s="34">
        <v>4</v>
      </c>
    </row>
    <row r="15" s="4" customFormat="1" ht="19" customHeight="1">
      <c r="A15" t="s" s="27">
        <v>27</v>
      </c>
      <c r="B15" t="s" s="28">
        <v>28</v>
      </c>
      <c r="C15" t="s" s="29">
        <v>29</v>
      </c>
      <c r="D15" s="30">
        <v>216</v>
      </c>
      <c r="E15" s="31">
        <f>650/(D15+550)</f>
        <v>0.848563968668407</v>
      </c>
      <c r="F15" s="4">
        <v>1</v>
      </c>
      <c r="G15" s="4">
        <v>30</v>
      </c>
      <c r="H15" s="4">
        <v>59</v>
      </c>
      <c r="I15" s="32">
        <f>(F15*3600)+(G15*60)+H15</f>
        <v>5459</v>
      </c>
      <c r="J15" s="33">
        <f>I15-J$6</f>
        <v>4859</v>
      </c>
      <c r="K15" s="42">
        <f>IF(J15&gt;0,(J15*E15),"DNS")</f>
        <v>4123.172323759790</v>
      </c>
      <c r="L15" s="34">
        <v>5</v>
      </c>
    </row>
    <row r="16" s="4" customFormat="1" ht="19" customHeight="1">
      <c r="A16" t="s" s="27">
        <v>31</v>
      </c>
      <c r="B16" t="s" s="28">
        <v>32</v>
      </c>
      <c r="C16" t="s" s="10">
        <v>33</v>
      </c>
      <c r="D16" s="30">
        <v>255</v>
      </c>
      <c r="E16" s="31">
        <f>650/(D16+550)</f>
        <v>0.807453416149068</v>
      </c>
      <c r="F16" s="4">
        <v>2</v>
      </c>
      <c r="G16" s="4">
        <v>2</v>
      </c>
      <c r="H16" s="4">
        <v>17</v>
      </c>
      <c r="I16" s="32">
        <f>(F16*3600)+(G16*60)+H16</f>
        <v>7337</v>
      </c>
      <c r="J16" s="33">
        <f>I16-J$6</f>
        <v>6737</v>
      </c>
      <c r="K16" s="42">
        <f>IF(J16&gt;0,(J16*E16),"DNS")</f>
        <v>5439.813664596270</v>
      </c>
      <c r="L16" s="34">
        <v>6</v>
      </c>
    </row>
    <row r="17" s="4" customFormat="1" ht="19" customHeight="1">
      <c r="A17" t="s" s="27">
        <v>18</v>
      </c>
      <c r="B17" t="s" s="28">
        <v>19</v>
      </c>
      <c r="C17" t="s" s="29">
        <v>20</v>
      </c>
      <c r="D17" s="30">
        <v>195</v>
      </c>
      <c r="E17" s="31">
        <f>650/(D17+550)</f>
        <v>0.87248322147651</v>
      </c>
      <c r="I17" s="32">
        <f>(F17*3600)+(G17*60)+H17</f>
        <v>0</v>
      </c>
      <c r="J17" s="33">
        <f>I17-J$6</f>
        <v>-600</v>
      </c>
      <c r="K17" t="s" s="36">
        <f>IF(J17&gt;0,(J17*E17),"DNS")</f>
        <v>30</v>
      </c>
      <c r="L17" s="11"/>
    </row>
    <row r="18" s="4" customFormat="1" ht="19" customHeight="1">
      <c r="A18" t="s" s="27">
        <v>15</v>
      </c>
      <c r="B18" t="s" s="28">
        <v>16</v>
      </c>
      <c r="C18" t="s" s="29">
        <v>17</v>
      </c>
      <c r="D18" s="30">
        <v>247</v>
      </c>
      <c r="E18" s="31">
        <f>650/(D18+550)</f>
        <v>0.81555834378921</v>
      </c>
      <c r="I18" s="32">
        <f>(F18*3600)+(G18*60)+H18</f>
        <v>0</v>
      </c>
      <c r="J18" s="33">
        <f>I18-J$6</f>
        <v>-600</v>
      </c>
      <c r="K18" t="s" s="36">
        <f>IF(I18&gt;0,(I18*E18),"DNS")</f>
        <v>30</v>
      </c>
      <c r="L18" s="11"/>
    </row>
    <row r="19" s="4" customFormat="1" ht="19" customHeight="1">
      <c r="A19" t="s" s="27">
        <v>40</v>
      </c>
      <c r="B19" t="s" s="28">
        <v>41</v>
      </c>
      <c r="C19" t="s" s="29">
        <v>42</v>
      </c>
      <c r="D19" s="30">
        <v>228</v>
      </c>
      <c r="E19" s="31">
        <f>650/(D19+550)</f>
        <v>0.83547557840617</v>
      </c>
      <c r="I19" s="32">
        <f>(F19*3600)+(G19*60)+H19</f>
        <v>0</v>
      </c>
      <c r="J19" s="33">
        <f>I19-J$6</f>
        <v>-600</v>
      </c>
      <c r="K19" t="s" s="36">
        <f>IF(J19&gt;0,(J19*E19),"DNS")</f>
        <v>30</v>
      </c>
      <c r="L19" s="11"/>
    </row>
    <row r="20" s="4" customFormat="1" ht="19" customHeight="1">
      <c r="A20" t="s" s="27">
        <v>62</v>
      </c>
      <c r="B20" t="s" s="28">
        <v>63</v>
      </c>
      <c r="C20" t="s" s="29">
        <v>64</v>
      </c>
      <c r="D20" s="42">
        <v>228</v>
      </c>
      <c r="E20" s="31">
        <f>650/(D20+550)</f>
        <v>0.83547557840617</v>
      </c>
      <c r="I20" s="32"/>
      <c r="J20" s="33">
        <f>I20-J$6</f>
        <v>-600</v>
      </c>
      <c r="K20" t="s" s="36">
        <f>IF(J20&gt;0,(J20*E20),"DNS")</f>
        <v>30</v>
      </c>
      <c r="L20" s="11"/>
    </row>
    <row r="21" s="4" customFormat="1" ht="19" customHeight="1">
      <c r="A21" s="39"/>
      <c r="B21" s="23"/>
      <c r="C21" s="23"/>
      <c r="D21" s="37"/>
      <c r="E21" s="40"/>
      <c r="F21" s="23"/>
      <c r="G21" s="23"/>
      <c r="H21" s="23"/>
      <c r="I21" s="40"/>
      <c r="J21" s="23"/>
      <c r="K21" s="33"/>
      <c r="L21" s="38"/>
    </row>
    <row r="22" s="4" customFormat="1" ht="19" customHeight="1">
      <c r="A22" s="39"/>
      <c r="B22" s="23"/>
      <c r="C22" s="23"/>
      <c r="D22" s="37"/>
      <c r="E22" s="40"/>
      <c r="F22" s="23"/>
      <c r="G22" s="23"/>
      <c r="H22" s="23"/>
      <c r="I22" s="40"/>
      <c r="J22" s="23"/>
      <c r="K22" s="33"/>
      <c r="L22" s="38"/>
    </row>
    <row r="23" s="4" customFormat="1" ht="19" customHeight="1">
      <c r="D23" s="37"/>
      <c r="L23" s="11"/>
    </row>
    <row r="24" s="4" customFormat="1" ht="19" customHeight="1">
      <c r="L24" s="38"/>
      <c r="M24" s="38"/>
      <c r="N24" s="38"/>
    </row>
    <row r="25" s="4" customFormat="1" ht="19" customHeight="1">
      <c r="A25" s="41"/>
      <c r="B25" s="41"/>
      <c r="C25" s="41"/>
      <c r="K25" s="33"/>
      <c r="L25" s="38"/>
    </row>
    <row r="30" s="4" customFormat="1" ht="19" customHeight="1">
      <c r="L30" s="38"/>
    </row>
    <row r="31" s="4" customFormat="1" ht="19" customHeight="1">
      <c r="A31" t="s" s="27">
        <v>65</v>
      </c>
      <c r="B31" t="s" s="28">
        <v>16</v>
      </c>
      <c r="C31" t="s" s="36">
        <v>66</v>
      </c>
      <c r="D31" s="42">
        <v>243</v>
      </c>
      <c r="E31" s="31">
        <v>0.819672131147541</v>
      </c>
      <c r="I31" s="32">
        <f>(F31*3600)+(G31*60)+H31</f>
        <v>0</v>
      </c>
      <c r="J31" s="33">
        <f>I31-J$6</f>
        <v>-600</v>
      </c>
      <c r="K31" t="s" s="36">
        <f>IF(I31&gt;0,(I31*E31),"DNS")</f>
        <v>30</v>
      </c>
      <c r="L31" s="38"/>
    </row>
    <row r="32" s="4" customFormat="1" ht="19" customHeight="1">
      <c r="A32" t="s" s="27">
        <v>46</v>
      </c>
      <c r="B32" t="s" s="28">
        <v>47</v>
      </c>
      <c r="C32" t="s" s="29">
        <v>48</v>
      </c>
      <c r="D32" s="42">
        <v>186</v>
      </c>
      <c r="E32" s="31">
        <f>650/(D32+550)</f>
        <v>0.883152173913043</v>
      </c>
      <c r="I32" s="32">
        <f>(F32*3600)+(G32*60)+H32</f>
        <v>0</v>
      </c>
      <c r="J32" s="33">
        <f>I32-J$6</f>
        <v>-600</v>
      </c>
      <c r="K32" t="s" s="36">
        <v>49</v>
      </c>
      <c r="L32" s="11"/>
    </row>
    <row r="33" s="4" customFormat="1" ht="19" customHeight="1">
      <c r="A33" t="s" s="27">
        <v>50</v>
      </c>
      <c r="B33" t="s" s="28">
        <v>51</v>
      </c>
      <c r="C33" t="s" s="29">
        <v>52</v>
      </c>
      <c r="D33" s="42">
        <v>234</v>
      </c>
      <c r="E33" s="31">
        <f>650/(D33+550)</f>
        <v>0.829081632653061</v>
      </c>
      <c r="G33" s="4">
        <v>53</v>
      </c>
      <c r="H33" s="4">
        <v>29</v>
      </c>
      <c r="I33" s="32">
        <f>(F33*3600)+(G33*60)+H33</f>
        <v>3209</v>
      </c>
      <c r="J33" s="33">
        <f>I33-J$6</f>
        <v>2609</v>
      </c>
      <c r="K33" s="33">
        <f>IF(J33&gt;0,(J33*E33),"DNS")</f>
        <v>2163.073979591840</v>
      </c>
      <c r="L33" s="34">
        <v>3</v>
      </c>
    </row>
    <row r="34" s="4" customFormat="1" ht="19" customHeight="1">
      <c r="A34" t="s" s="27">
        <v>53</v>
      </c>
      <c r="B34" t="s" s="28">
        <v>54</v>
      </c>
      <c r="C34" t="s" s="29">
        <v>55</v>
      </c>
      <c r="D34" s="42">
        <v>162</v>
      </c>
      <c r="E34" s="31">
        <f>650/(D34+550)</f>
        <v>0.912921348314607</v>
      </c>
      <c r="I34" s="32">
        <f>(F34*3600)+(G34*60)+H34</f>
        <v>0</v>
      </c>
      <c r="J34" s="33">
        <f>I34-J$6</f>
        <v>-600</v>
      </c>
      <c r="K34" t="s" s="36">
        <f>IF(J34&gt;0,(J34*E34),"DNS")</f>
        <v>30</v>
      </c>
      <c r="L34" s="11"/>
    </row>
    <row r="36" s="4" customFormat="1" ht="19" customHeight="1">
      <c r="A36" t="s" s="27">
        <v>56</v>
      </c>
      <c r="B36" t="s" s="10">
        <v>57</v>
      </c>
      <c r="C36" t="s" s="36">
        <v>58</v>
      </c>
      <c r="D36" s="42">
        <v>243</v>
      </c>
      <c r="E36" s="31">
        <f>650/(D36+550)</f>
        <v>0.819672131147541</v>
      </c>
      <c r="I36" s="32">
        <f>(F36*3600)+(G36*60)+H36</f>
        <v>0</v>
      </c>
      <c r="J36" s="33">
        <f>-J$6</f>
        <v>-600</v>
      </c>
      <c r="K36" t="s" s="36">
        <f>IF(I36&gt;0,(I36*E36),"DNS")</f>
        <v>30</v>
      </c>
      <c r="L36" s="38"/>
      <c r="M36" s="38"/>
      <c r="N36" s="38"/>
    </row>
    <row r="37" s="4" customFormat="1" ht="19" customHeight="1">
      <c r="A37" t="s" s="27">
        <v>59</v>
      </c>
      <c r="B37" t="s" s="28">
        <v>60</v>
      </c>
      <c r="C37" t="s" s="10">
        <v>61</v>
      </c>
      <c r="D37" s="4">
        <v>275</v>
      </c>
      <c r="E37" s="31">
        <f>650/(D37+550)</f>
        <v>0.787878787878788</v>
      </c>
      <c r="I37" s="32">
        <f>(F37*3600)+(G37*60)+H37</f>
        <v>0</v>
      </c>
      <c r="J37" s="33">
        <f>-J$6</f>
        <v>-600</v>
      </c>
      <c r="K37" t="s" s="36">
        <f>IF(I37&gt;0,(I37*E37),"DNS")</f>
        <v>30</v>
      </c>
      <c r="L37" s="38"/>
    </row>
    <row r="65492" s="4" customFormat="1" ht="19" customHeight="1">
      <c r="J65492" s="4">
        <f>SUM(J1:J65491)</f>
        <v>27594</v>
      </c>
    </row>
  </sheetData>
  <mergeCells count="4">
    <mergeCell ref="A1:K1"/>
    <mergeCell ref="A2:K2"/>
    <mergeCell ref="A3:K3"/>
    <mergeCell ref="F5:I5"/>
  </mergeCells>
  <pageMargins left="0.5" right="0.5" top="1" bottom="1" header="0.5" footer="0.5"/>
  <pageSetup firstPageNumber="1" fitToHeight="1" fitToWidth="1" scale="9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N65492"/>
  <sheetViews>
    <sheetView workbookViewId="0" defaultGridColor="0" colorId="9"/>
  </sheetViews>
  <sheetFormatPr defaultColWidth="8.83333" defaultRowHeight="19" customHeight="1" outlineLevelRow="0" outlineLevelCol="0"/>
  <cols>
    <col min="1" max="1" width="18.3516" style="2" customWidth="1"/>
    <col min="2" max="2" width="12.5" style="3" customWidth="1"/>
    <col min="3" max="3" width="29.8516" style="3" customWidth="1"/>
    <col min="4" max="4" width="5.5" style="3" customWidth="1"/>
    <col min="5" max="5" width="8.5" style="3" customWidth="1"/>
    <col min="6" max="6" width="4.67188" style="3" customWidth="1"/>
    <col min="7" max="8" width="7" style="3" customWidth="1"/>
    <col min="9" max="9" width="9" style="3" customWidth="1"/>
    <col min="10" max="10" width="8.85156" style="3" customWidth="1"/>
    <col min="11" max="11" width="8" style="3" customWidth="1"/>
    <col min="12" max="12" width="7.17188" style="2" customWidth="1"/>
    <col min="13" max="14" width="10.6719" style="3" customWidth="1"/>
    <col min="15" max="16384" width="8.85156" style="51" customWidth="1"/>
  </cols>
  <sheetData>
    <row r="1" s="4" customFormat="1" ht="19" customHeight="1">
      <c r="A1" t="s" s="5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4" customFormat="1" ht="19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" customFormat="1" ht="19" customHeight="1">
      <c r="A3" s="7">
        <v>45168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4" customFormat="1" ht="19" customHeight="1">
      <c r="A4" s="8"/>
    </row>
    <row r="5" s="4" customFormat="1" ht="19" customHeight="1">
      <c r="A5" s="9"/>
      <c r="B5" s="10"/>
      <c r="C5" s="11"/>
      <c r="D5" s="11"/>
      <c r="F5" t="s" s="12">
        <v>2</v>
      </c>
      <c r="G5" s="13"/>
      <c r="H5" s="13"/>
      <c r="I5" s="14"/>
      <c r="J5" t="s" s="15">
        <v>3</v>
      </c>
      <c r="K5" s="16"/>
    </row>
    <row r="6" s="4" customFormat="1" ht="19" customHeight="1">
      <c r="E6" s="17"/>
      <c r="F6" s="17"/>
      <c r="G6" s="17"/>
      <c r="H6" s="17"/>
      <c r="I6" s="18"/>
      <c r="J6" s="19">
        <v>600</v>
      </c>
      <c r="K6" s="20"/>
    </row>
    <row r="7" s="4" customFormat="1" ht="28" customHeight="1">
      <c r="A7" t="s" s="21">
        <v>4</v>
      </c>
      <c r="B7" t="s" s="22">
        <v>5</v>
      </c>
      <c r="C7" t="s" s="22">
        <v>6</v>
      </c>
      <c r="D7" s="23"/>
      <c r="E7" t="s" s="24">
        <v>7</v>
      </c>
      <c r="F7" t="s" s="22">
        <v>8</v>
      </c>
      <c r="G7" t="s" s="22">
        <v>9</v>
      </c>
      <c r="H7" t="s" s="22">
        <v>10</v>
      </c>
      <c r="I7" t="s" s="24">
        <v>11</v>
      </c>
      <c r="J7" t="s" s="25">
        <v>12</v>
      </c>
      <c r="K7" t="s" s="22">
        <v>13</v>
      </c>
      <c r="L7" t="s" s="26">
        <v>14</v>
      </c>
    </row>
    <row r="8" s="4" customFormat="1" ht="19" customHeight="1">
      <c r="L8" s="11"/>
    </row>
    <row r="9" s="4" customFormat="1" ht="19" customHeight="1">
      <c r="A9" t="s" s="27">
        <v>27</v>
      </c>
      <c r="B9" t="s" s="28">
        <v>28</v>
      </c>
      <c r="C9" t="s" s="29">
        <v>29</v>
      </c>
      <c r="D9" s="30">
        <v>216</v>
      </c>
      <c r="E9" s="31">
        <f>650/(D9+550)</f>
        <v>0.848563968668407</v>
      </c>
      <c r="F9" s="4">
        <v>1</v>
      </c>
      <c r="G9" s="4">
        <v>13</v>
      </c>
      <c r="H9" s="4">
        <v>21</v>
      </c>
      <c r="I9" s="32">
        <f>(F9*3600)+(G9*60)+H9</f>
        <v>4401</v>
      </c>
      <c r="J9" s="33">
        <f>I9-J$6</f>
        <v>3801</v>
      </c>
      <c r="K9" s="42">
        <f>IF(J9&gt;0,(J9*E9),"DNS")</f>
        <v>3225.391644908620</v>
      </c>
      <c r="L9" s="34">
        <v>1</v>
      </c>
    </row>
    <row r="10" s="4" customFormat="1" ht="19" customHeight="1">
      <c r="A10" t="s" s="27">
        <v>18</v>
      </c>
      <c r="B10" t="s" s="28">
        <v>19</v>
      </c>
      <c r="C10" t="s" s="29">
        <v>20</v>
      </c>
      <c r="D10" s="30">
        <v>195</v>
      </c>
      <c r="E10" s="31">
        <f>650/(D10+550)</f>
        <v>0.87248322147651</v>
      </c>
      <c r="F10" s="4">
        <v>1</v>
      </c>
      <c r="G10" s="4">
        <v>12</v>
      </c>
      <c r="H10" s="4">
        <v>56</v>
      </c>
      <c r="I10" s="32">
        <f>(F10*3600)+(G10*60)+H10</f>
        <v>4376</v>
      </c>
      <c r="J10" s="33">
        <f>I10-J$6</f>
        <v>3776</v>
      </c>
      <c r="K10" s="42">
        <f>IF(J10&gt;0,(J10*E10),"DNS")</f>
        <v>3294.4966442953</v>
      </c>
      <c r="L10" s="34">
        <v>2</v>
      </c>
    </row>
    <row r="11" s="4" customFormat="1" ht="19" customHeight="1">
      <c r="A11" t="s" s="27">
        <v>21</v>
      </c>
      <c r="B11" t="s" s="28">
        <v>22</v>
      </c>
      <c r="C11" t="s" s="29">
        <v>23</v>
      </c>
      <c r="D11" s="30">
        <v>189</v>
      </c>
      <c r="E11" s="31">
        <f>650/(D11+550)</f>
        <v>0.87956698240866</v>
      </c>
      <c r="F11" s="4">
        <v>1</v>
      </c>
      <c r="G11" s="4">
        <v>13</v>
      </c>
      <c r="H11" s="4">
        <v>6</v>
      </c>
      <c r="I11" s="32">
        <f>(F11*3600)+(G11*60)+H11</f>
        <v>4386</v>
      </c>
      <c r="J11" s="33">
        <f>I11-J$6</f>
        <v>3786</v>
      </c>
      <c r="K11" s="42">
        <f>IF(J11&gt;0,(J11*E11),"DNS")</f>
        <v>3330.040595399190</v>
      </c>
      <c r="L11" s="34">
        <v>3</v>
      </c>
    </row>
    <row r="12" s="4" customFormat="1" ht="19" customHeight="1">
      <c r="A12" t="s" s="27">
        <v>24</v>
      </c>
      <c r="B12" t="s" s="28">
        <v>25</v>
      </c>
      <c r="C12" t="s" s="29">
        <v>26</v>
      </c>
      <c r="D12" s="30">
        <v>219</v>
      </c>
      <c r="E12" s="31">
        <f>650/(D12+550)</f>
        <v>0.845253576072822</v>
      </c>
      <c r="F12" s="4">
        <v>1</v>
      </c>
      <c r="G12" s="4">
        <v>15</v>
      </c>
      <c r="H12" s="4">
        <v>40</v>
      </c>
      <c r="I12" s="32">
        <f>(F12*3600)+(G12*60)+H12</f>
        <v>4540</v>
      </c>
      <c r="J12" s="33">
        <f>I12-J$6</f>
        <v>3940</v>
      </c>
      <c r="K12" s="42">
        <f>IF(J12&gt;0,(J12*E12),"DNS")</f>
        <v>3330.299089726920</v>
      </c>
      <c r="L12" s="34">
        <v>4</v>
      </c>
    </row>
    <row r="13" s="4" customFormat="1" ht="19" customHeight="1">
      <c r="A13" t="s" s="27">
        <v>62</v>
      </c>
      <c r="B13" t="s" s="28">
        <v>63</v>
      </c>
      <c r="C13" t="s" s="29">
        <v>64</v>
      </c>
      <c r="D13" s="42">
        <v>228</v>
      </c>
      <c r="E13" s="31">
        <f>650/(D13+550)</f>
        <v>0.83547557840617</v>
      </c>
      <c r="I13" s="32">
        <f>(F13*3600)+(G13*60)+H13</f>
        <v>0</v>
      </c>
      <c r="J13" s="33">
        <f>I13-J$6</f>
        <v>-600</v>
      </c>
      <c r="K13" t="s" s="36">
        <v>49</v>
      </c>
      <c r="L13" s="11"/>
    </row>
    <row r="14" s="4" customFormat="1" ht="19" customHeight="1">
      <c r="A14" t="s" s="27">
        <v>31</v>
      </c>
      <c r="B14" t="s" s="28">
        <v>32</v>
      </c>
      <c r="C14" t="s" s="10">
        <v>33</v>
      </c>
      <c r="D14" s="30">
        <v>255</v>
      </c>
      <c r="E14" s="31">
        <f>650/(D14+550)</f>
        <v>0.807453416149068</v>
      </c>
      <c r="I14" s="32">
        <f>(F14*3600)+(G14*60)+H14</f>
        <v>0</v>
      </c>
      <c r="J14" s="33">
        <f>I14-J$6</f>
        <v>-600</v>
      </c>
      <c r="K14" t="s" s="36">
        <f>IF(J14&gt;0,(J14*E14),"DNS")</f>
        <v>30</v>
      </c>
      <c r="L14" s="11"/>
    </row>
    <row r="15" s="4" customFormat="1" ht="19" customHeight="1">
      <c r="A15" t="s" s="27">
        <v>15</v>
      </c>
      <c r="B15" t="s" s="28">
        <v>16</v>
      </c>
      <c r="C15" t="s" s="29">
        <v>17</v>
      </c>
      <c r="D15" s="30">
        <v>247</v>
      </c>
      <c r="E15" s="31">
        <f>650/(D15+550)</f>
        <v>0.81555834378921</v>
      </c>
      <c r="I15" s="32">
        <f>(F15*3600)+(G15*60)+H15</f>
        <v>0</v>
      </c>
      <c r="J15" s="33">
        <f>I15-J$6</f>
        <v>-600</v>
      </c>
      <c r="K15" t="s" s="36">
        <f>IF(I15&gt;0,(I15*E15),"DNS")</f>
        <v>30</v>
      </c>
      <c r="L15" s="11"/>
    </row>
    <row r="16" s="4" customFormat="1" ht="19" customHeight="1">
      <c r="A16" t="s" s="27">
        <v>34</v>
      </c>
      <c r="B16" t="s" s="28">
        <v>35</v>
      </c>
      <c r="C16" t="s" s="29">
        <v>36</v>
      </c>
      <c r="D16" s="30">
        <v>207</v>
      </c>
      <c r="E16" s="31">
        <v>0.8904</v>
      </c>
      <c r="I16" s="32">
        <f>(F16*3600)+(G16*60)+H16</f>
        <v>0</v>
      </c>
      <c r="J16" s="33">
        <f>I16-J$6</f>
        <v>-600</v>
      </c>
      <c r="K16" t="s" s="36">
        <f>IF(J16&gt;0,(J16*E16),"DNS")</f>
        <v>30</v>
      </c>
      <c r="L16" s="11"/>
    </row>
    <row r="17" s="4" customFormat="1" ht="19" customHeight="1">
      <c r="A17" t="s" s="27">
        <v>37</v>
      </c>
      <c r="B17" t="s" s="28">
        <v>38</v>
      </c>
      <c r="C17" t="s" s="29">
        <v>39</v>
      </c>
      <c r="D17" s="30">
        <v>219</v>
      </c>
      <c r="E17" s="31">
        <f>650/(D17+550)</f>
        <v>0.845253576072822</v>
      </c>
      <c r="I17" s="32">
        <f>(F17*3600)+(G17*60)+H17</f>
        <v>0</v>
      </c>
      <c r="J17" s="33">
        <f>I17-J$6</f>
        <v>-600</v>
      </c>
      <c r="K17" t="s" s="36">
        <f>IF(J17&gt;0,(J17*E17),"DNS")</f>
        <v>30</v>
      </c>
      <c r="L17" s="11"/>
    </row>
    <row r="18" s="4" customFormat="1" ht="19" customHeight="1">
      <c r="A18" t="s" s="27">
        <v>40</v>
      </c>
      <c r="B18" t="s" s="28">
        <v>41</v>
      </c>
      <c r="C18" t="s" s="29">
        <v>42</v>
      </c>
      <c r="D18" s="30">
        <v>228</v>
      </c>
      <c r="E18" s="31">
        <f>650/(D18+550)</f>
        <v>0.83547557840617</v>
      </c>
      <c r="I18" s="32">
        <f>(F18*3600)+(G18*60)+H18</f>
        <v>0</v>
      </c>
      <c r="J18" s="33">
        <f>I18-J$6</f>
        <v>-600</v>
      </c>
      <c r="K18" t="s" s="36">
        <f>IF(J18&gt;0,(J18*E18),"DNS")</f>
        <v>30</v>
      </c>
      <c r="L18" s="11"/>
    </row>
    <row r="21" s="4" customFormat="1" ht="19" customHeight="1">
      <c r="A21" s="39"/>
      <c r="B21" s="23"/>
      <c r="C21" s="23"/>
      <c r="D21" s="37"/>
      <c r="E21" s="40"/>
      <c r="F21" s="23"/>
      <c r="G21" s="23"/>
      <c r="H21" s="23"/>
      <c r="I21" s="40"/>
      <c r="J21" s="23"/>
      <c r="K21" s="33"/>
      <c r="L21" s="38"/>
    </row>
    <row r="22" s="4" customFormat="1" ht="19" customHeight="1">
      <c r="A22" s="39"/>
      <c r="B22" s="23"/>
      <c r="C22" s="23"/>
      <c r="D22" s="37"/>
      <c r="E22" s="40"/>
      <c r="F22" s="23"/>
      <c r="G22" s="23"/>
      <c r="H22" s="23"/>
      <c r="I22" s="40"/>
      <c r="J22" s="23"/>
      <c r="K22" s="33"/>
      <c r="L22" s="38"/>
    </row>
    <row r="23" s="4" customFormat="1" ht="19" customHeight="1">
      <c r="D23" s="37"/>
      <c r="L23" s="11"/>
    </row>
    <row r="24" s="4" customFormat="1" ht="19" customHeight="1">
      <c r="L24" s="38"/>
      <c r="M24" s="38"/>
      <c r="N24" s="38"/>
    </row>
    <row r="25" s="4" customFormat="1" ht="19" customHeight="1">
      <c r="A25" s="41"/>
      <c r="B25" s="41"/>
      <c r="C25" s="41"/>
      <c r="K25" s="33"/>
      <c r="L25" s="38"/>
    </row>
    <row r="30" s="4" customFormat="1" ht="19" customHeight="1">
      <c r="L30" s="38"/>
    </row>
    <row r="31" s="4" customFormat="1" ht="19" customHeight="1">
      <c r="A31" t="s" s="27">
        <v>65</v>
      </c>
      <c r="B31" t="s" s="28">
        <v>16</v>
      </c>
      <c r="C31" t="s" s="36">
        <v>66</v>
      </c>
      <c r="D31" s="42">
        <v>243</v>
      </c>
      <c r="E31" s="31">
        <v>0.819672131147541</v>
      </c>
      <c r="I31" s="32">
        <f>(F31*3600)+(G31*60)+H31</f>
        <v>0</v>
      </c>
      <c r="J31" s="33">
        <f>I31-J$6</f>
        <v>-600</v>
      </c>
      <c r="K31" t="s" s="36">
        <f>IF(I31&gt;0,(I31*E31),"DNS")</f>
        <v>30</v>
      </c>
      <c r="L31" s="38"/>
    </row>
    <row r="32" s="4" customFormat="1" ht="19" customHeight="1">
      <c r="A32" t="s" s="27">
        <v>46</v>
      </c>
      <c r="B32" t="s" s="28">
        <v>47</v>
      </c>
      <c r="C32" t="s" s="29">
        <v>48</v>
      </c>
      <c r="D32" s="42">
        <v>186</v>
      </c>
      <c r="E32" s="31">
        <f>650/(D32+550)</f>
        <v>0.883152173913043</v>
      </c>
      <c r="I32" s="32">
        <f>(F32*3600)+(G32*60)+H32</f>
        <v>0</v>
      </c>
      <c r="J32" s="33">
        <f>I32-J$6</f>
        <v>-600</v>
      </c>
      <c r="K32" t="s" s="36">
        <v>49</v>
      </c>
      <c r="L32" s="11"/>
    </row>
    <row r="33" s="4" customFormat="1" ht="19" customHeight="1">
      <c r="A33" t="s" s="27">
        <v>50</v>
      </c>
      <c r="B33" t="s" s="28">
        <v>51</v>
      </c>
      <c r="C33" t="s" s="29">
        <v>52</v>
      </c>
      <c r="D33" s="42">
        <v>234</v>
      </c>
      <c r="E33" s="31">
        <f>650/(D33+550)</f>
        <v>0.829081632653061</v>
      </c>
      <c r="G33" s="4">
        <v>53</v>
      </c>
      <c r="H33" s="4">
        <v>29</v>
      </c>
      <c r="I33" s="32">
        <f>(F33*3600)+(G33*60)+H33</f>
        <v>3209</v>
      </c>
      <c r="J33" s="33">
        <f>I33-J$6</f>
        <v>2609</v>
      </c>
      <c r="K33" s="33">
        <f>IF(J33&gt;0,(J33*E33),"DNS")</f>
        <v>2163.073979591840</v>
      </c>
      <c r="L33" s="34">
        <v>3</v>
      </c>
    </row>
    <row r="34" s="4" customFormat="1" ht="19" customHeight="1">
      <c r="A34" t="s" s="27">
        <v>53</v>
      </c>
      <c r="B34" t="s" s="28">
        <v>54</v>
      </c>
      <c r="C34" t="s" s="29">
        <v>55</v>
      </c>
      <c r="D34" s="42">
        <v>162</v>
      </c>
      <c r="E34" s="31">
        <f>650/(D34+550)</f>
        <v>0.912921348314607</v>
      </c>
      <c r="I34" s="32">
        <f>(F34*3600)+(G34*60)+H34</f>
        <v>0</v>
      </c>
      <c r="J34" s="33">
        <f>I34-J$6</f>
        <v>-600</v>
      </c>
      <c r="K34" t="s" s="36">
        <f>IF(J34&gt;0,(J34*E34),"DNS")</f>
        <v>30</v>
      </c>
      <c r="L34" s="11"/>
    </row>
    <row r="36" s="4" customFormat="1" ht="19" customHeight="1">
      <c r="A36" t="s" s="27">
        <v>56</v>
      </c>
      <c r="B36" t="s" s="10">
        <v>57</v>
      </c>
      <c r="C36" t="s" s="36">
        <v>58</v>
      </c>
      <c r="D36" s="42">
        <v>243</v>
      </c>
      <c r="E36" s="31">
        <f>650/(D36+550)</f>
        <v>0.819672131147541</v>
      </c>
      <c r="I36" s="32">
        <f>(F36*3600)+(G36*60)+H36</f>
        <v>0</v>
      </c>
      <c r="J36" s="33">
        <f>-J$6</f>
        <v>-600</v>
      </c>
      <c r="K36" t="s" s="36">
        <f>IF(I36&gt;0,(I36*E36),"DNS")</f>
        <v>30</v>
      </c>
      <c r="L36" s="38"/>
      <c r="M36" s="38"/>
      <c r="N36" s="38"/>
    </row>
    <row r="37" s="4" customFormat="1" ht="19" customHeight="1">
      <c r="A37" t="s" s="27">
        <v>59</v>
      </c>
      <c r="B37" t="s" s="28">
        <v>60</v>
      </c>
      <c r="C37" t="s" s="10">
        <v>61</v>
      </c>
      <c r="D37" s="4">
        <v>275</v>
      </c>
      <c r="E37" s="31">
        <f>650/(D37+550)</f>
        <v>0.787878787878788</v>
      </c>
      <c r="I37" s="32">
        <f>(F37*3600)+(G37*60)+H37</f>
        <v>0</v>
      </c>
      <c r="J37" s="33">
        <f>-J$6</f>
        <v>-600</v>
      </c>
      <c r="K37" t="s" s="36">
        <f>IF(I37&gt;0,(I37*E37),"DNS")</f>
        <v>30</v>
      </c>
      <c r="L37" s="38"/>
    </row>
    <row r="65492" s="4" customFormat="1" ht="19" customHeight="1">
      <c r="J65492" s="4">
        <f>SUM(J1:J65491)</f>
        <v>11912</v>
      </c>
    </row>
  </sheetData>
  <mergeCells count="4">
    <mergeCell ref="A1:K1"/>
    <mergeCell ref="A2:K2"/>
    <mergeCell ref="A3:K3"/>
    <mergeCell ref="F5:I5"/>
  </mergeCells>
  <pageMargins left="0.5" right="0.5" top="1" bottom="1" header="0.5" footer="0.5"/>
  <pageSetup firstPageNumber="1" fitToHeight="1" fitToWidth="1" scale="9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M65498"/>
  <sheetViews>
    <sheetView workbookViewId="0" defaultGridColor="0" colorId="9"/>
  </sheetViews>
  <sheetFormatPr defaultColWidth="8.83333" defaultRowHeight="19" customHeight="1" outlineLevelRow="0" outlineLevelCol="0"/>
  <cols>
    <col min="1" max="1" width="18.3516" style="2" customWidth="1"/>
    <col min="2" max="2" width="12.5" style="3" customWidth="1"/>
    <col min="3" max="3" width="29.8516" style="3" customWidth="1"/>
    <col min="4" max="4" width="5.5" style="3" customWidth="1"/>
    <col min="5" max="5" width="8.5" style="3" customWidth="1"/>
    <col min="6" max="6" width="4.67188" style="3" customWidth="1"/>
    <col min="7" max="8" width="7" style="3" customWidth="1"/>
    <col min="9" max="9" width="9" style="3" customWidth="1"/>
    <col min="10" max="10" width="8.85156" style="3" customWidth="1"/>
    <col min="11" max="11" width="12.4297" style="3" customWidth="1"/>
    <col min="12" max="12" width="7.17188" style="2" customWidth="1"/>
    <col min="13" max="13" width="10.6719" style="3" customWidth="1"/>
    <col min="14" max="16384" width="8.85156" style="52" customWidth="1"/>
  </cols>
  <sheetData>
    <row r="1" s="4" customFormat="1" ht="19" customHeight="1">
      <c r="A1" t="s" s="5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4" customFormat="1" ht="19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" customFormat="1" ht="19" customHeight="1">
      <c r="A3" s="7">
        <v>45483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4" customFormat="1" ht="19" customHeight="1">
      <c r="A4" s="8"/>
    </row>
    <row r="5" s="4" customFormat="1" ht="19" customHeight="1">
      <c r="A5" s="9"/>
      <c r="B5" s="10"/>
      <c r="C5" s="11"/>
      <c r="D5" s="11"/>
      <c r="F5" t="s" s="12">
        <v>2</v>
      </c>
      <c r="G5" s="13"/>
      <c r="H5" s="13"/>
      <c r="I5" s="14"/>
      <c r="J5" t="s" s="15">
        <v>3</v>
      </c>
      <c r="K5" s="16"/>
    </row>
    <row r="6" s="4" customFormat="1" ht="19" customHeight="1">
      <c r="E6" s="17"/>
      <c r="F6" s="17"/>
      <c r="G6" s="17"/>
      <c r="H6" s="17"/>
      <c r="I6" s="18"/>
      <c r="J6" s="19">
        <v>0</v>
      </c>
      <c r="K6" s="20"/>
    </row>
    <row r="7" s="4" customFormat="1" ht="28" customHeight="1">
      <c r="A7" t="s" s="21">
        <v>4</v>
      </c>
      <c r="B7" t="s" s="22">
        <v>5</v>
      </c>
      <c r="C7" t="s" s="22">
        <v>6</v>
      </c>
      <c r="D7" s="23"/>
      <c r="E7" t="s" s="24">
        <v>7</v>
      </c>
      <c r="F7" t="s" s="22">
        <v>8</v>
      </c>
      <c r="G7" t="s" s="22">
        <v>9</v>
      </c>
      <c r="H7" t="s" s="22">
        <v>10</v>
      </c>
      <c r="I7" t="s" s="24">
        <v>11</v>
      </c>
      <c r="J7" t="s" s="25">
        <v>12</v>
      </c>
      <c r="K7" t="s" s="22">
        <v>13</v>
      </c>
      <c r="L7" t="s" s="26">
        <v>14</v>
      </c>
    </row>
    <row r="8" s="4" customFormat="1" ht="19" customHeight="1">
      <c r="L8" s="11"/>
    </row>
    <row r="9" s="4" customFormat="1" ht="19" customHeight="1">
      <c r="A9" t="s" s="27">
        <v>15</v>
      </c>
      <c r="B9" t="s" s="28">
        <v>16</v>
      </c>
      <c r="C9" t="s" s="29">
        <v>17</v>
      </c>
      <c r="D9" s="30">
        <v>247</v>
      </c>
      <c r="E9" s="31">
        <f>650/(D9+550)</f>
        <v>0.81555834378921</v>
      </c>
      <c r="G9" s="4">
        <v>55</v>
      </c>
      <c r="H9" s="4">
        <v>10</v>
      </c>
      <c r="I9" s="32">
        <f>(F9*3600)+(G9*60)+H9</f>
        <v>3310</v>
      </c>
      <c r="J9" s="33">
        <f>I9-J$6</f>
        <v>3310</v>
      </c>
      <c r="K9" s="53">
        <f>IF(J9&gt;0,(J9*E9),"DNS")</f>
        <v>2699.498117942290</v>
      </c>
      <c r="L9" s="34">
        <v>1</v>
      </c>
    </row>
    <row r="10" s="4" customFormat="1" ht="19" customHeight="1">
      <c r="A10" t="s" s="27">
        <v>21</v>
      </c>
      <c r="B10" t="s" s="28">
        <v>22</v>
      </c>
      <c r="C10" t="s" s="29">
        <v>23</v>
      </c>
      <c r="D10" s="30">
        <v>189</v>
      </c>
      <c r="E10" s="31">
        <f>650/(D10+550)</f>
        <v>0.87956698240866</v>
      </c>
      <c r="G10" s="4">
        <v>52</v>
      </c>
      <c r="H10" s="4">
        <v>3</v>
      </c>
      <c r="I10" s="32">
        <f>(F10*3600)+(G10*60)+H10</f>
        <v>3123</v>
      </c>
      <c r="J10" s="33">
        <f>I10-J$6</f>
        <v>3123</v>
      </c>
      <c r="K10" s="53">
        <f>IF(J10&gt;0,(J10*E10),"DNS")</f>
        <v>2746.887686062250</v>
      </c>
      <c r="L10" s="35">
        <v>2</v>
      </c>
    </row>
    <row r="11" s="4" customFormat="1" ht="19" customHeight="1">
      <c r="A11" t="s" s="27">
        <v>27</v>
      </c>
      <c r="B11" t="s" s="28">
        <v>28</v>
      </c>
      <c r="C11" t="s" s="29">
        <v>29</v>
      </c>
      <c r="D11" s="30">
        <v>216</v>
      </c>
      <c r="E11" s="31">
        <f>650/(D11+550)</f>
        <v>0.848563968668407</v>
      </c>
      <c r="G11" s="4">
        <v>54</v>
      </c>
      <c r="H11" s="4">
        <v>44</v>
      </c>
      <c r="I11" s="32">
        <f>(F11*3600)+(G11*60)+H11</f>
        <v>3284</v>
      </c>
      <c r="J11" s="33">
        <f>I11-J$6</f>
        <v>3284</v>
      </c>
      <c r="K11" s="53">
        <f>IF(J11&gt;0,(J11*E11),"DNS")</f>
        <v>2786.684073107050</v>
      </c>
      <c r="L11" s="34">
        <v>3</v>
      </c>
    </row>
    <row r="12" s="4" customFormat="1" ht="19" customHeight="1">
      <c r="A12" t="s" s="27">
        <v>37</v>
      </c>
      <c r="B12" t="s" s="28">
        <v>38</v>
      </c>
      <c r="C12" t="s" s="29">
        <v>39</v>
      </c>
      <c r="D12" s="30">
        <v>219</v>
      </c>
      <c r="E12" s="31">
        <f>650/(D12+550)</f>
        <v>0.845253576072822</v>
      </c>
      <c r="G12" s="4">
        <v>55</v>
      </c>
      <c r="H12" s="4">
        <v>8</v>
      </c>
      <c r="I12" s="32">
        <f>(F12*3600)+(G12*60)+H12</f>
        <v>3308</v>
      </c>
      <c r="J12" s="33">
        <f>I12-J$6</f>
        <v>3308</v>
      </c>
      <c r="K12" s="53">
        <f>IF(J12&gt;0,(J12*E12),"DNS")</f>
        <v>2796.0988296489</v>
      </c>
      <c r="L12" s="34">
        <v>4</v>
      </c>
    </row>
    <row r="13" s="4" customFormat="1" ht="19" customHeight="1">
      <c r="A13" t="s" s="27">
        <v>18</v>
      </c>
      <c r="B13" t="s" s="28">
        <v>19</v>
      </c>
      <c r="C13" t="s" s="29">
        <v>20</v>
      </c>
      <c r="D13" s="30">
        <v>195</v>
      </c>
      <c r="E13" s="31">
        <f>650/(D13+550)</f>
        <v>0.87248322147651</v>
      </c>
      <c r="G13" s="4">
        <v>54</v>
      </c>
      <c r="H13" s="4">
        <v>54</v>
      </c>
      <c r="I13" s="32">
        <f>(F13*3600)+(G13*60)+H13</f>
        <v>3294</v>
      </c>
      <c r="J13" s="33">
        <f>I13-J$6</f>
        <v>3294</v>
      </c>
      <c r="K13" s="53">
        <f>IF(J13&gt;0,(J13*E13),"DNS")</f>
        <v>2873.959731543620</v>
      </c>
      <c r="L13" s="35">
        <v>5</v>
      </c>
    </row>
    <row r="14" s="4" customFormat="1" ht="19" customHeight="1">
      <c r="A14" t="s" s="27">
        <v>34</v>
      </c>
      <c r="B14" t="s" s="28">
        <v>35</v>
      </c>
      <c r="C14" t="s" s="29">
        <v>36</v>
      </c>
      <c r="D14" s="30">
        <v>207</v>
      </c>
      <c r="E14" s="31">
        <v>0.8904</v>
      </c>
      <c r="F14" s="4">
        <v>1</v>
      </c>
      <c r="H14" s="4">
        <v>4</v>
      </c>
      <c r="I14" s="32">
        <f>(F14*3600)+(G14*60)+H14</f>
        <v>3604</v>
      </c>
      <c r="J14" s="33">
        <f>I14-J$6</f>
        <v>3604</v>
      </c>
      <c r="K14" s="53">
        <f>IF(J14&gt;0,(J14*E14),"DNS")</f>
        <v>3209.0016</v>
      </c>
      <c r="L14" s="34">
        <v>6</v>
      </c>
    </row>
    <row r="15" s="4" customFormat="1" ht="19" customHeight="1">
      <c r="A15" t="s" s="27">
        <v>31</v>
      </c>
      <c r="B15" t="s" s="28">
        <v>32</v>
      </c>
      <c r="C15" t="s" s="10">
        <v>33</v>
      </c>
      <c r="D15" s="30">
        <v>255</v>
      </c>
      <c r="E15" s="31">
        <f>650/(D15+550)</f>
        <v>0.807453416149068</v>
      </c>
      <c r="I15" s="32">
        <f>(F15*3600)+(G15*60)+H15</f>
        <v>0</v>
      </c>
      <c r="J15" s="33">
        <f>I15-J$6</f>
        <v>0</v>
      </c>
      <c r="K15" t="s" s="36">
        <v>49</v>
      </c>
      <c r="L15" s="11"/>
    </row>
    <row r="16" s="4" customFormat="1" ht="19" customHeight="1">
      <c r="A16" t="s" s="27">
        <v>24</v>
      </c>
      <c r="B16" t="s" s="28">
        <v>25</v>
      </c>
      <c r="C16" t="s" s="29">
        <v>26</v>
      </c>
      <c r="D16" s="30">
        <v>219</v>
      </c>
      <c r="E16" s="31">
        <f>650/(D16+550)</f>
        <v>0.845253576072822</v>
      </c>
      <c r="I16" s="32">
        <f>(F16*3600)+(G16*60)+H16</f>
        <v>0</v>
      </c>
      <c r="J16" s="33">
        <f>I16-J$6</f>
        <v>0</v>
      </c>
      <c r="K16" t="s" s="36">
        <f>IF(J16&gt;0,(J16*E16),"DNS")</f>
        <v>30</v>
      </c>
      <c r="L16" s="11"/>
    </row>
    <row r="18" s="54" customFormat="1" ht="16.6" customHeight="1">
      <c r="K18" s="55"/>
    </row>
    <row r="19" s="4" customFormat="1" ht="19" customHeight="1">
      <c r="A19" s="27"/>
      <c r="B19" s="28"/>
      <c r="C19" s="29"/>
      <c r="D19" s="37"/>
      <c r="E19" s="31"/>
      <c r="I19" s="32"/>
      <c r="J19" s="33"/>
      <c r="K19" s="53"/>
      <c r="L19" s="11"/>
    </row>
    <row r="20" s="4" customFormat="1" ht="19" customHeight="1">
      <c r="A20" s="39"/>
      <c r="B20" s="23"/>
      <c r="C20" s="23"/>
      <c r="D20" s="37"/>
      <c r="E20" s="40"/>
      <c r="F20" s="23"/>
      <c r="G20" s="23"/>
      <c r="H20" s="23"/>
      <c r="I20" s="40"/>
      <c r="J20" s="23"/>
      <c r="K20" s="33"/>
      <c r="L20" s="38"/>
    </row>
    <row r="21" s="4" customFormat="1" ht="19" customHeight="1">
      <c r="A21" s="39"/>
      <c r="B21" s="23"/>
      <c r="C21" s="23"/>
      <c r="D21" s="37"/>
      <c r="E21" s="40"/>
      <c r="F21" s="23"/>
      <c r="G21" s="23"/>
      <c r="H21" s="23"/>
      <c r="I21" s="40"/>
      <c r="J21" s="23"/>
      <c r="K21" s="33"/>
      <c r="L21" s="38"/>
    </row>
    <row r="22" s="4" customFormat="1" ht="19" customHeight="1">
      <c r="D22" s="37"/>
      <c r="L22" s="11"/>
    </row>
    <row r="23" s="4" customFormat="1" ht="19" customHeight="1">
      <c r="L23" s="38"/>
      <c r="M23" s="38"/>
    </row>
    <row r="24" s="4" customFormat="1" ht="19" customHeight="1">
      <c r="A24" s="41"/>
      <c r="B24" s="41"/>
      <c r="C24" s="41"/>
      <c r="K24" s="33"/>
      <c r="L24" s="38"/>
    </row>
    <row r="30" s="4" customFormat="1" ht="19" customHeight="1">
      <c r="A30" t="s" s="27">
        <v>40</v>
      </c>
      <c r="B30" t="s" s="28">
        <v>41</v>
      </c>
      <c r="C30" t="s" s="29">
        <v>42</v>
      </c>
      <c r="D30" s="30">
        <v>228</v>
      </c>
      <c r="E30" s="31">
        <f>650/(D30+550)</f>
        <v>0.83547557840617</v>
      </c>
      <c r="I30" s="32">
        <f>(F30*3600)+(G30*60)+H30</f>
        <v>0</v>
      </c>
      <c r="J30" s="33">
        <f>I30-J$6</f>
        <v>0</v>
      </c>
      <c r="K30" t="s" s="36">
        <f>IF(J30&gt;0,(J30*E30),"DNS")</f>
        <v>30</v>
      </c>
      <c r="L30" s="11"/>
    </row>
    <row r="37" s="4" customFormat="1" ht="19" customHeight="1">
      <c r="L37" s="38"/>
    </row>
    <row r="38" s="4" customFormat="1" ht="19" customHeight="1">
      <c r="A38" t="s" s="27">
        <v>46</v>
      </c>
      <c r="B38" t="s" s="28">
        <v>47</v>
      </c>
      <c r="C38" t="s" s="29">
        <v>48</v>
      </c>
      <c r="D38" s="42">
        <v>186</v>
      </c>
      <c r="E38" s="31">
        <f>650/(D38+550)</f>
        <v>0.883152173913043</v>
      </c>
      <c r="I38" s="32">
        <f>(F38*3600)+(G38*60)+H38</f>
        <v>0</v>
      </c>
      <c r="J38" s="33">
        <f>I38-J$6</f>
        <v>0</v>
      </c>
      <c r="K38" t="s" s="36">
        <v>49</v>
      </c>
      <c r="L38" s="11"/>
    </row>
    <row r="39" s="4" customFormat="1" ht="19" customHeight="1">
      <c r="A39" t="s" s="27">
        <v>50</v>
      </c>
      <c r="B39" t="s" s="28">
        <v>51</v>
      </c>
      <c r="C39" t="s" s="29">
        <v>52</v>
      </c>
      <c r="D39" s="42">
        <v>234</v>
      </c>
      <c r="E39" s="31">
        <f>650/(D39+550)</f>
        <v>0.829081632653061</v>
      </c>
      <c r="G39" s="4">
        <v>53</v>
      </c>
      <c r="H39" s="4">
        <v>29</v>
      </c>
      <c r="I39" s="32">
        <f>(F39*3600)+(G39*60)+H39</f>
        <v>3209</v>
      </c>
      <c r="J39" s="33">
        <f>I39-J$6</f>
        <v>3209</v>
      </c>
      <c r="K39" s="33">
        <f>IF(J39&gt;0,(J39*E39),"DNS")</f>
        <v>2660.522959183670</v>
      </c>
      <c r="L39" s="34">
        <v>3</v>
      </c>
    </row>
    <row r="40" s="4" customFormat="1" ht="19" customHeight="1">
      <c r="A40" t="s" s="27">
        <v>53</v>
      </c>
      <c r="B40" t="s" s="28">
        <v>54</v>
      </c>
      <c r="C40" t="s" s="29">
        <v>55</v>
      </c>
      <c r="D40" s="42">
        <v>162</v>
      </c>
      <c r="E40" s="31">
        <f>650/(D40+550)</f>
        <v>0.912921348314607</v>
      </c>
      <c r="I40" s="32">
        <f>(F40*3600)+(G40*60)+H40</f>
        <v>0</v>
      </c>
      <c r="J40" s="33">
        <f>I40-J$6</f>
        <v>0</v>
      </c>
      <c r="K40" t="s" s="36">
        <f>IF(J40&gt;0,(J40*E40),"DNS")</f>
        <v>30</v>
      </c>
      <c r="L40" s="11"/>
    </row>
    <row r="42" s="4" customFormat="1" ht="19" customHeight="1">
      <c r="A42" t="s" s="27">
        <v>56</v>
      </c>
      <c r="B42" t="s" s="10">
        <v>57</v>
      </c>
      <c r="C42" t="s" s="36">
        <v>58</v>
      </c>
      <c r="D42" s="42">
        <v>243</v>
      </c>
      <c r="E42" s="31">
        <f>650/(D42+550)</f>
        <v>0.819672131147541</v>
      </c>
      <c r="I42" s="32">
        <f>(F42*3600)+(G42*60)+H42</f>
        <v>0</v>
      </c>
      <c r="J42" s="33">
        <f>-J$6</f>
        <v>0</v>
      </c>
      <c r="K42" t="s" s="36">
        <f>IF(I42&gt;0,(I42*E42),"DNS")</f>
        <v>30</v>
      </c>
      <c r="L42" s="38"/>
      <c r="M42" s="38"/>
    </row>
    <row r="43" s="4" customFormat="1" ht="19" customHeight="1">
      <c r="A43" t="s" s="27">
        <v>59</v>
      </c>
      <c r="B43" t="s" s="28">
        <v>60</v>
      </c>
      <c r="C43" t="s" s="10">
        <v>61</v>
      </c>
      <c r="D43" s="4">
        <v>275</v>
      </c>
      <c r="E43" s="31">
        <f>650/(D43+550)</f>
        <v>0.787878787878788</v>
      </c>
      <c r="I43" s="32">
        <f>(F43*3600)+(G43*60)+H43</f>
        <v>0</v>
      </c>
      <c r="J43" s="33">
        <f>-J$6</f>
        <v>0</v>
      </c>
      <c r="K43" t="s" s="36">
        <f>IF(I43&gt;0,(I43*E43),"DNS")</f>
        <v>30</v>
      </c>
      <c r="L43" s="38"/>
    </row>
    <row r="65498" s="4" customFormat="1" ht="19" customHeight="1">
      <c r="J65498" s="4">
        <f>SUM(J1:J65497)</f>
        <v>23132</v>
      </c>
    </row>
  </sheetData>
  <mergeCells count="4">
    <mergeCell ref="A1:K1"/>
    <mergeCell ref="A2:K2"/>
    <mergeCell ref="A3:K3"/>
    <mergeCell ref="F5:I5"/>
  </mergeCells>
  <pageMargins left="0.5" right="0.5" top="1" bottom="1" header="0.5" footer="0.5"/>
  <pageSetup firstPageNumber="1" fitToHeight="1" fitToWidth="1" scale="90" useFirstPageNumber="0" orientation="landscape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8"/>
  <sheetViews>
    <sheetView workbookViewId="0" showGridLines="0" defaultGridColor="1"/>
  </sheetViews>
  <sheetFormatPr defaultColWidth="16.3333" defaultRowHeight="13.5" customHeight="1" outlineLevelRow="0" outlineLevelCol="0"/>
  <cols>
    <col min="1" max="1" width="23.3516" style="56" customWidth="1"/>
    <col min="2" max="6" width="6.17188" style="56" customWidth="1"/>
    <col min="7" max="7" width="6.5" style="56" customWidth="1"/>
    <col min="8" max="8" width="7.67188" style="56" customWidth="1"/>
    <col min="9" max="10" width="8.17188" style="56" customWidth="1"/>
    <col min="11" max="11" width="10.6719" style="56" customWidth="1"/>
    <col min="12" max="16384" width="16.3516" style="56" customWidth="1"/>
  </cols>
  <sheetData>
    <row r="1" ht="14.5" customHeight="1">
      <c r="A1" t="s" s="57">
        <v>67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ht="31.5" customHeight="1">
      <c r="A2" s="60"/>
      <c r="B2" s="61"/>
      <c r="C2" s="62"/>
      <c r="D2" s="62"/>
      <c r="E2" s="62"/>
      <c r="F2" s="62"/>
      <c r="G2" s="62"/>
      <c r="H2" s="61"/>
      <c r="I2" s="62"/>
      <c r="J2" s="62"/>
      <c r="K2" s="61"/>
    </row>
    <row r="3" ht="31.5" customHeight="1">
      <c r="A3" s="63"/>
      <c r="B3" t="s" s="64">
        <v>68</v>
      </c>
      <c r="C3" t="s" s="64">
        <v>69</v>
      </c>
      <c r="D3" t="s" s="65">
        <v>70</v>
      </c>
      <c r="E3" t="s" s="66">
        <v>71</v>
      </c>
      <c r="F3" t="s" s="64">
        <v>72</v>
      </c>
      <c r="G3" t="s" s="64">
        <v>73</v>
      </c>
      <c r="H3" t="s" s="64">
        <v>74</v>
      </c>
      <c r="I3" t="s" s="64">
        <v>75</v>
      </c>
      <c r="J3" t="s" s="64">
        <v>76</v>
      </c>
      <c r="K3" t="s" s="64">
        <v>77</v>
      </c>
    </row>
    <row r="4" ht="31.15" customHeight="1">
      <c r="A4" s="67"/>
      <c r="B4" s="67"/>
      <c r="C4" s="67"/>
      <c r="D4" s="68"/>
      <c r="E4" s="69"/>
      <c r="F4" s="67"/>
      <c r="G4" s="67"/>
      <c r="H4" s="67"/>
      <c r="I4" s="67"/>
      <c r="J4" s="67"/>
      <c r="K4" s="67"/>
    </row>
    <row r="5" ht="31.15" customHeight="1">
      <c r="A5" s="27"/>
      <c r="B5" s="70"/>
      <c r="C5" s="70"/>
      <c r="D5" s="70"/>
      <c r="E5" s="70"/>
      <c r="F5" s="70"/>
      <c r="G5" s="70"/>
      <c r="H5" s="70"/>
      <c r="I5" s="70"/>
      <c r="J5" s="70"/>
      <c r="K5" s="71"/>
    </row>
    <row r="6" ht="31.15" customHeight="1">
      <c r="A6" s="27"/>
      <c r="B6" s="70"/>
      <c r="C6" s="70"/>
      <c r="D6" s="70"/>
      <c r="E6" s="70"/>
      <c r="F6" s="70"/>
      <c r="G6" s="70"/>
      <c r="H6" s="70"/>
      <c r="I6" s="70"/>
      <c r="J6" s="70"/>
      <c r="K6" s="71"/>
    </row>
    <row r="7" ht="31.15" customHeight="1">
      <c r="A7" t="s" s="27">
        <v>21</v>
      </c>
      <c r="B7" s="4">
        <v>3</v>
      </c>
      <c r="C7" s="4">
        <v>2</v>
      </c>
      <c r="D7" s="4">
        <v>3</v>
      </c>
      <c r="E7" s="4">
        <v>1</v>
      </c>
      <c r="F7" s="4">
        <v>3</v>
      </c>
      <c r="G7" s="4">
        <v>2</v>
      </c>
      <c r="H7" s="4">
        <f>SUM($B7:$G7)</f>
        <v>14</v>
      </c>
      <c r="I7" s="4">
        <v>3</v>
      </c>
      <c r="J7" s="4">
        <f>H7-I7</f>
        <v>11</v>
      </c>
      <c r="K7" s="72">
        <v>1</v>
      </c>
    </row>
    <row r="8" ht="31.15" customHeight="1">
      <c r="A8" t="s" s="27">
        <v>15</v>
      </c>
      <c r="B8" s="4">
        <v>1</v>
      </c>
      <c r="C8" s="4">
        <v>1</v>
      </c>
      <c r="D8" s="4">
        <v>5</v>
      </c>
      <c r="E8" s="4">
        <v>9</v>
      </c>
      <c r="F8" s="4">
        <v>9</v>
      </c>
      <c r="G8" s="4">
        <v>1</v>
      </c>
      <c r="H8" s="4">
        <f>SUM($B8:$G8)</f>
        <v>26</v>
      </c>
      <c r="I8" s="4">
        <v>9</v>
      </c>
      <c r="J8" s="4">
        <f>H8-I8</f>
        <v>17</v>
      </c>
      <c r="K8" s="72">
        <v>2</v>
      </c>
    </row>
    <row r="9" ht="31.15" customHeight="1">
      <c r="A9" t="s" s="27">
        <v>37</v>
      </c>
      <c r="B9" s="4">
        <v>9</v>
      </c>
      <c r="C9" s="4">
        <v>3</v>
      </c>
      <c r="D9" s="4">
        <v>1</v>
      </c>
      <c r="E9" s="4">
        <v>2</v>
      </c>
      <c r="F9" s="4">
        <v>9</v>
      </c>
      <c r="G9" s="4">
        <v>4</v>
      </c>
      <c r="H9" s="4">
        <f>SUM($B9:$G9)</f>
        <v>28</v>
      </c>
      <c r="I9" s="4">
        <v>9</v>
      </c>
      <c r="J9" s="4">
        <f>H9-I9</f>
        <v>19</v>
      </c>
      <c r="K9" s="72">
        <v>3</v>
      </c>
    </row>
    <row r="10" ht="31.15" customHeight="1">
      <c r="A10" t="s" s="27">
        <v>78</v>
      </c>
      <c r="B10" s="4">
        <v>4</v>
      </c>
      <c r="C10" s="4">
        <v>4</v>
      </c>
      <c r="D10" s="4">
        <v>4</v>
      </c>
      <c r="E10" s="4">
        <v>3</v>
      </c>
      <c r="F10" s="4">
        <v>4</v>
      </c>
      <c r="G10" s="4">
        <v>9</v>
      </c>
      <c r="H10" s="4">
        <f>SUM($B10:$G10)</f>
        <v>28</v>
      </c>
      <c r="I10" s="4">
        <v>9</v>
      </c>
      <c r="J10" s="4">
        <f>H10-I10</f>
        <v>19</v>
      </c>
      <c r="K10" s="72">
        <v>3</v>
      </c>
    </row>
    <row r="11" ht="31.15" customHeight="1">
      <c r="A11" t="s" s="27">
        <v>79</v>
      </c>
      <c r="B11" s="4">
        <v>2</v>
      </c>
      <c r="C11" s="4">
        <v>9</v>
      </c>
      <c r="D11" s="4">
        <v>2</v>
      </c>
      <c r="E11" s="4">
        <v>9</v>
      </c>
      <c r="F11" s="4">
        <v>2</v>
      </c>
      <c r="G11" s="4">
        <v>5</v>
      </c>
      <c r="H11" s="4">
        <f>SUM($B11:$G11)</f>
        <v>29</v>
      </c>
      <c r="I11" s="4">
        <v>9</v>
      </c>
      <c r="J11" s="4">
        <f>H11-I11</f>
        <v>20</v>
      </c>
      <c r="K11" s="72">
        <v>4</v>
      </c>
    </row>
    <row r="12" ht="31.15" customHeight="1">
      <c r="A12" t="s" s="27">
        <v>27</v>
      </c>
      <c r="B12" s="4">
        <v>9</v>
      </c>
      <c r="C12" s="4">
        <v>9</v>
      </c>
      <c r="D12" s="4">
        <v>9</v>
      </c>
      <c r="E12" s="4">
        <v>5</v>
      </c>
      <c r="F12" s="4">
        <v>1</v>
      </c>
      <c r="G12" s="4">
        <v>3</v>
      </c>
      <c r="H12" s="4">
        <f>SUM($B12:$G12)</f>
        <v>36</v>
      </c>
      <c r="I12" s="4">
        <v>9</v>
      </c>
      <c r="J12" s="4">
        <f>H12-I12</f>
        <v>27</v>
      </c>
      <c r="K12" s="72">
        <v>5</v>
      </c>
    </row>
    <row r="13" ht="31.15" customHeight="1">
      <c r="A13" t="s" s="27">
        <v>34</v>
      </c>
      <c r="B13" s="4">
        <v>9</v>
      </c>
      <c r="C13" s="4">
        <v>9</v>
      </c>
      <c r="D13" s="4">
        <v>7</v>
      </c>
      <c r="E13" s="4">
        <v>4</v>
      </c>
      <c r="F13" s="4">
        <v>9</v>
      </c>
      <c r="G13" s="4">
        <v>6</v>
      </c>
      <c r="H13" s="4">
        <f>SUM($B13:$G13)</f>
        <v>44</v>
      </c>
      <c r="I13" s="4">
        <v>9</v>
      </c>
      <c r="J13" s="4">
        <f>H13-I13</f>
        <v>35</v>
      </c>
      <c r="K13" s="72">
        <v>6</v>
      </c>
    </row>
    <row r="14" ht="31.15" customHeight="1">
      <c r="A14" t="s" s="27">
        <v>31</v>
      </c>
      <c r="B14" s="4">
        <v>9</v>
      </c>
      <c r="C14" s="4">
        <v>6</v>
      </c>
      <c r="D14" s="4">
        <v>8</v>
      </c>
      <c r="E14" s="4">
        <v>6</v>
      </c>
      <c r="F14" s="4">
        <v>9</v>
      </c>
      <c r="G14" s="4">
        <v>8</v>
      </c>
      <c r="H14" s="4">
        <f>SUM($B14:$G14)</f>
        <v>46</v>
      </c>
      <c r="I14" s="4">
        <v>9</v>
      </c>
      <c r="J14" s="4">
        <f>H14-I14</f>
        <v>37</v>
      </c>
      <c r="K14" s="72">
        <v>7</v>
      </c>
    </row>
    <row r="15" ht="31.15" customHeight="1">
      <c r="A15" t="s" s="27">
        <v>62</v>
      </c>
      <c r="B15" s="4">
        <v>9</v>
      </c>
      <c r="C15" s="4">
        <v>5</v>
      </c>
      <c r="D15" s="4">
        <v>6</v>
      </c>
      <c r="E15" s="4">
        <v>9</v>
      </c>
      <c r="F15" s="4">
        <v>9</v>
      </c>
      <c r="G15" s="4">
        <v>9</v>
      </c>
      <c r="H15" s="4">
        <f>SUM($B15:$G15)</f>
        <v>47</v>
      </c>
      <c r="I15" s="4">
        <v>9</v>
      </c>
      <c r="J15" s="4">
        <f>H15-I15</f>
        <v>38</v>
      </c>
      <c r="K15" s="72">
        <v>8</v>
      </c>
    </row>
    <row r="16" ht="31.15" customHeight="1">
      <c r="A16" s="73"/>
      <c r="B16" s="73"/>
      <c r="C16" s="73"/>
      <c r="D16" s="74"/>
      <c r="E16" s="75"/>
      <c r="F16" s="76"/>
      <c r="G16" s="76"/>
      <c r="H16" s="76"/>
      <c r="I16" s="76"/>
      <c r="J16" s="76"/>
      <c r="K16" s="76"/>
    </row>
    <row r="17" ht="31.15" customHeight="1">
      <c r="A17" s="77"/>
      <c r="B17" s="77"/>
      <c r="C17" s="77"/>
      <c r="D17" s="78"/>
      <c r="E17" s="79"/>
      <c r="F17" s="80"/>
      <c r="G17" s="80"/>
      <c r="H17" s="80"/>
      <c r="I17" s="80"/>
      <c r="J17" s="80"/>
      <c r="K17" s="80"/>
    </row>
    <row r="18" ht="31.15" customHeight="1">
      <c r="A18" s="80"/>
      <c r="B18" s="80"/>
      <c r="C18" s="80"/>
      <c r="D18" s="81"/>
      <c r="E18" s="79"/>
      <c r="F18" s="80"/>
      <c r="G18" s="80"/>
      <c r="H18" s="80"/>
      <c r="I18" s="80"/>
      <c r="J18" s="80"/>
      <c r="K18" s="80"/>
    </row>
  </sheetData>
  <mergeCells count="3">
    <mergeCell ref="A1:K1"/>
    <mergeCell ref="B2:F2"/>
    <mergeCell ref="H2:J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1"/>
  <sheetViews>
    <sheetView workbookViewId="0" showGridLines="0" defaultGridColor="1"/>
  </sheetViews>
  <sheetFormatPr defaultColWidth="16.3333" defaultRowHeight="13.5" customHeight="1" outlineLevelRow="0" outlineLevelCol="0"/>
  <cols>
    <col min="1" max="5" width="16.3516" style="82" customWidth="1"/>
    <col min="6" max="16384" width="16.3516" style="82" customWidth="1"/>
  </cols>
  <sheetData>
    <row r="1" ht="14.5" customHeight="1">
      <c r="A1" t="s" s="57">
        <v>80</v>
      </c>
      <c r="B1" s="58"/>
      <c r="C1" s="58"/>
      <c r="D1" s="58"/>
      <c r="E1" s="59"/>
    </row>
    <row r="2" ht="13.25" customHeight="1">
      <c r="A2" s="60"/>
      <c r="B2" s="60"/>
      <c r="C2" s="60"/>
      <c r="D2" s="60"/>
      <c r="E2" s="60"/>
    </row>
    <row r="3" ht="13.25" customHeight="1">
      <c r="A3" s="83"/>
      <c r="B3" s="84"/>
      <c r="C3" s="63"/>
      <c r="D3" s="63"/>
      <c r="E3" s="63"/>
    </row>
    <row r="4" ht="13" customHeight="1">
      <c r="A4" s="78"/>
      <c r="B4" s="79"/>
      <c r="C4" s="80"/>
      <c r="D4" s="80"/>
      <c r="E4" s="80"/>
    </row>
    <row r="5" ht="13" customHeight="1">
      <c r="A5" s="78"/>
      <c r="B5" s="79"/>
      <c r="C5" s="80"/>
      <c r="D5" s="80"/>
      <c r="E5" s="80"/>
    </row>
    <row r="6" ht="13" customHeight="1">
      <c r="A6" s="78"/>
      <c r="B6" s="79"/>
      <c r="C6" s="80"/>
      <c r="D6" s="80"/>
      <c r="E6" s="80"/>
    </row>
    <row r="7" ht="13" customHeight="1">
      <c r="A7" s="78"/>
      <c r="B7" s="79"/>
      <c r="C7" s="80"/>
      <c r="D7" s="80"/>
      <c r="E7" s="80"/>
    </row>
    <row r="8" ht="13" customHeight="1">
      <c r="A8" s="78"/>
      <c r="B8" s="79"/>
      <c r="C8" s="80"/>
      <c r="D8" s="80"/>
      <c r="E8" s="80"/>
    </row>
    <row r="9" ht="13" customHeight="1">
      <c r="A9" s="78"/>
      <c r="B9" s="79"/>
      <c r="C9" s="80"/>
      <c r="D9" s="80"/>
      <c r="E9" s="80"/>
    </row>
    <row r="10" ht="13" customHeight="1">
      <c r="A10" s="78"/>
      <c r="B10" s="79"/>
      <c r="C10" s="80"/>
      <c r="D10" s="80"/>
      <c r="E10" s="80"/>
    </row>
    <row r="11" ht="13" customHeight="1">
      <c r="A11" s="78"/>
      <c r="B11" s="79"/>
      <c r="C11" s="80"/>
      <c r="D11" s="80"/>
      <c r="E11" s="80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M65497"/>
  <sheetViews>
    <sheetView workbookViewId="0" defaultGridColor="0" colorId="9"/>
  </sheetViews>
  <sheetFormatPr defaultColWidth="8.83333" defaultRowHeight="21.75" customHeight="1" outlineLevelRow="0" outlineLevelCol="0"/>
  <cols>
    <col min="1" max="1" width="18.3516" style="86" customWidth="1"/>
    <col min="2" max="2" width="12.5" style="4" customWidth="1"/>
    <col min="3" max="3" width="32" style="4" customWidth="1"/>
    <col min="4" max="4" width="5.5" style="4" customWidth="1"/>
    <col min="5" max="5" width="8.5" style="4" customWidth="1"/>
    <col min="6" max="8" width="7" style="4" customWidth="1"/>
    <col min="9" max="9" width="8.5" style="4" customWidth="1"/>
    <col min="10" max="10" width="16.6719" style="4" customWidth="1"/>
    <col min="11" max="11" width="11" style="4" customWidth="1"/>
    <col min="12" max="12" width="7.17188" style="86" customWidth="1"/>
    <col min="13" max="13" width="10.6719" style="4" customWidth="1"/>
    <col min="14" max="16384" width="8.85156" style="85" customWidth="1"/>
  </cols>
  <sheetData>
    <row r="2" s="4" customFormat="1" ht="21.75" customHeight="1">
      <c r="A2" t="s" s="87">
        <v>81</v>
      </c>
    </row>
    <row r="4" s="88" customFormat="1" ht="21.75" customHeight="1">
      <c r="A4" t="s" s="89">
        <v>82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</row>
    <row r="5" s="88" customFormat="1" ht="21.75" customHeight="1">
      <c r="A5" t="s" s="89">
        <v>83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="88" customFormat="1" ht="21.75" customHeight="1">
      <c r="A6" s="9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="45" customFormat="1" ht="21.75" customHeight="1">
      <c r="A7" t="s" s="89">
        <v>84</v>
      </c>
      <c r="B7" s="90"/>
      <c r="C7" s="90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="4" customFormat="1" ht="21.75" customHeight="1">
      <c r="A8" t="s" s="89">
        <v>85</v>
      </c>
      <c r="B8" s="93"/>
      <c r="C8" s="94"/>
    </row>
    <row r="9" s="4" customFormat="1" ht="21.75" customHeight="1">
      <c r="A9" t="s" s="89">
        <v>86</v>
      </c>
      <c r="B9" s="95"/>
      <c r="C9" s="96"/>
    </row>
    <row r="10" s="4" customFormat="1" ht="21.75" customHeight="1">
      <c r="A10" s="97"/>
    </row>
    <row r="11" s="4" customFormat="1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4" customFormat="1" ht="21.75" customHeight="1">
      <c r="A12" t="s" s="5">
        <v>0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4" customFormat="1" ht="21.75" customHeight="1">
      <c r="A13" t="s" s="5">
        <v>87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4" customFormat="1" ht="21.75" customHeight="1">
      <c r="A14" t="s" s="5">
        <v>88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4" customFormat="1" ht="21.75" customHeight="1">
      <c r="A15" s="41"/>
    </row>
    <row r="16" s="4" customFormat="1" ht="21.75" customHeight="1">
      <c r="A16" s="98"/>
      <c r="C16" s="11"/>
      <c r="D16" s="11"/>
      <c r="E16" s="11"/>
      <c r="F16" s="11"/>
      <c r="G16" s="11"/>
      <c r="I16" t="s" s="99">
        <v>2</v>
      </c>
      <c r="J16" s="100"/>
      <c r="K16" s="101"/>
    </row>
    <row r="17" s="4" customFormat="1" ht="21.75" customHeight="1">
      <c r="H17" s="37"/>
      <c r="I17" s="37"/>
      <c r="J17" s="37"/>
      <c r="K17" s="37"/>
      <c r="L17" t="s" s="102">
        <v>14</v>
      </c>
    </row>
    <row r="18" s="4" customFormat="1" ht="21.75" customHeight="1">
      <c r="A18" t="s" s="87">
        <v>89</v>
      </c>
      <c r="B18" t="s" s="103">
        <v>90</v>
      </c>
      <c r="C18" t="s" s="103">
        <v>91</v>
      </c>
      <c r="D18" s="104"/>
      <c r="E18" t="s" s="105">
        <v>92</v>
      </c>
      <c r="F18" t="s" s="105">
        <v>93</v>
      </c>
      <c r="G18" t="s" s="105">
        <v>94</v>
      </c>
      <c r="H18" t="s" s="106">
        <v>95</v>
      </c>
      <c r="I18" t="s" s="103">
        <v>8</v>
      </c>
      <c r="J18" t="s" s="103">
        <v>9</v>
      </c>
      <c r="K18" t="s" s="103">
        <v>10</v>
      </c>
    </row>
    <row r="19" s="4" customFormat="1" ht="21.75" customHeight="1">
      <c r="K19" s="107"/>
      <c r="L19" s="38"/>
    </row>
    <row r="20" s="4" customFormat="1" ht="21.75" customHeight="1">
      <c r="A20" t="s" s="27">
        <v>96</v>
      </c>
      <c r="B20" t="s" s="28">
        <v>97</v>
      </c>
      <c r="C20" t="s" s="36">
        <v>98</v>
      </c>
      <c r="D20" s="42">
        <v>222</v>
      </c>
      <c r="E20" s="4">
        <v>0</v>
      </c>
      <c r="F20" s="42">
        <f>E20*3</f>
        <v>0</v>
      </c>
      <c r="G20" s="42">
        <f>D20+F20</f>
        <v>222</v>
      </c>
      <c r="H20" s="31">
        <v>0.858652575957728</v>
      </c>
      <c r="I20" s="107"/>
      <c r="J20" s="107"/>
      <c r="K20" s="107"/>
      <c r="L20" s="35">
        <v>1</v>
      </c>
    </row>
    <row r="21" s="4" customFormat="1" ht="21.75" customHeight="1">
      <c r="A21" t="s" s="27">
        <v>99</v>
      </c>
      <c r="B21" t="s" s="28">
        <v>100</v>
      </c>
      <c r="C21" t="s" s="36">
        <v>101</v>
      </c>
      <c r="D21" s="42">
        <v>225</v>
      </c>
      <c r="E21" s="42">
        <v>0</v>
      </c>
      <c r="F21" s="42">
        <f>E21*3</f>
        <v>0</v>
      </c>
      <c r="G21" s="42">
        <f>D21+F21</f>
        <v>225</v>
      </c>
      <c r="H21" s="31">
        <v>0.838709677419355</v>
      </c>
      <c r="I21" s="107"/>
      <c r="K21" s="107"/>
      <c r="L21" s="35">
        <v>2</v>
      </c>
    </row>
    <row r="22" s="4" customFormat="1" ht="21.75" customHeight="1">
      <c r="A22" t="s" s="27">
        <v>102</v>
      </c>
      <c r="B22" t="s" s="10">
        <v>103</v>
      </c>
      <c r="C22" t="s" s="36">
        <v>104</v>
      </c>
      <c r="D22" s="42">
        <v>225</v>
      </c>
      <c r="E22" s="42">
        <v>0</v>
      </c>
      <c r="F22" s="42">
        <f>E22*3</f>
        <v>0</v>
      </c>
      <c r="G22" s="42">
        <f>D22+F22</f>
        <v>225</v>
      </c>
      <c r="H22" s="31">
        <v>0.838709677419355</v>
      </c>
      <c r="I22" s="107"/>
      <c r="K22" s="107"/>
      <c r="L22" s="35">
        <v>3</v>
      </c>
    </row>
    <row r="23" s="4" customFormat="1" ht="21.75" customHeight="1">
      <c r="A23" t="s" s="27">
        <v>46</v>
      </c>
      <c r="B23" t="s" s="28">
        <v>100</v>
      </c>
      <c r="C23" t="s" s="36">
        <v>101</v>
      </c>
      <c r="D23" s="42">
        <v>225</v>
      </c>
      <c r="E23" s="42">
        <v>0</v>
      </c>
      <c r="F23" s="42">
        <f>E23*3</f>
        <v>0</v>
      </c>
      <c r="G23" s="42">
        <f>D23+F23</f>
        <v>225</v>
      </c>
      <c r="H23" s="31">
        <v>0.838709677419355</v>
      </c>
      <c r="L23" s="108">
        <v>4</v>
      </c>
    </row>
    <row r="24" s="4" customFormat="1" ht="21.75" customHeight="1">
      <c r="A24" t="s" s="27">
        <v>56</v>
      </c>
      <c r="B24" t="s" s="10">
        <v>57</v>
      </c>
      <c r="C24" t="s" s="36">
        <v>105</v>
      </c>
      <c r="D24" s="42">
        <v>243</v>
      </c>
      <c r="E24" s="42">
        <v>0</v>
      </c>
      <c r="F24" s="42">
        <f>E24*3</f>
        <v>0</v>
      </c>
      <c r="G24" s="42">
        <f>D24+F24</f>
        <v>243</v>
      </c>
      <c r="H24" s="31">
        <v>0.819672131147541</v>
      </c>
      <c r="K24" s="107"/>
      <c r="L24" s="35">
        <v>5</v>
      </c>
    </row>
    <row r="25" s="4" customFormat="1" ht="21.75" customHeight="1">
      <c r="A25" t="s" s="27">
        <v>106</v>
      </c>
      <c r="B25" t="s" s="28">
        <v>51</v>
      </c>
      <c r="C25" t="s" s="36">
        <v>52</v>
      </c>
      <c r="D25" s="42">
        <v>234</v>
      </c>
      <c r="E25" s="42">
        <v>0</v>
      </c>
      <c r="F25" s="42">
        <f>E25*3</f>
        <v>0</v>
      </c>
      <c r="G25" s="42">
        <f>D25+F25</f>
        <v>234</v>
      </c>
      <c r="H25" s="31">
        <v>0.829081632653061</v>
      </c>
      <c r="K25" s="107"/>
      <c r="L25" s="35">
        <v>6</v>
      </c>
    </row>
    <row r="26" s="4" customFormat="1" ht="21.75" customHeight="1">
      <c r="A26" t="s" s="27">
        <v>78</v>
      </c>
      <c r="B26" t="s" s="28">
        <v>107</v>
      </c>
      <c r="C26" t="s" s="36">
        <v>108</v>
      </c>
      <c r="D26" s="42">
        <v>228</v>
      </c>
      <c r="E26" s="42">
        <v>0</v>
      </c>
      <c r="F26" s="42">
        <f>E26*3</f>
        <v>0</v>
      </c>
      <c r="G26" s="42">
        <f>D26+F26</f>
        <v>228</v>
      </c>
      <c r="H26" s="31">
        <v>0.83547557840617</v>
      </c>
      <c r="L26" s="35">
        <v>7</v>
      </c>
    </row>
    <row r="27" s="4" customFormat="1" ht="21.75" customHeight="1">
      <c r="A27" t="s" s="27">
        <v>109</v>
      </c>
      <c r="B27" t="s" s="28">
        <v>54</v>
      </c>
      <c r="C27" t="s" s="36">
        <v>110</v>
      </c>
      <c r="D27" s="42">
        <v>171</v>
      </c>
      <c r="E27" s="42">
        <v>0</v>
      </c>
      <c r="F27" s="42">
        <f>E27*3</f>
        <v>0</v>
      </c>
      <c r="G27" s="42">
        <f>D27+F27</f>
        <v>171</v>
      </c>
      <c r="H27" s="31">
        <v>0.901525658807212</v>
      </c>
      <c r="I27" s="107"/>
      <c r="J27" s="107"/>
      <c r="K27" s="107"/>
      <c r="L27" s="35">
        <v>8</v>
      </c>
    </row>
    <row r="28" s="4" customFormat="1" ht="21.75" customHeight="1">
      <c r="A28" t="s" s="27">
        <v>111</v>
      </c>
      <c r="B28" t="s" s="28">
        <v>60</v>
      </c>
      <c r="C28" t="s" s="36">
        <v>112</v>
      </c>
      <c r="D28" s="42">
        <v>275</v>
      </c>
      <c r="E28" s="42">
        <v>0</v>
      </c>
      <c r="F28" s="42">
        <f>E28*3</f>
        <v>0</v>
      </c>
      <c r="G28" s="42">
        <f>D28+F28</f>
        <v>275</v>
      </c>
      <c r="H28" s="31">
        <v>0.787878787878788</v>
      </c>
      <c r="I28" s="107"/>
      <c r="K28" s="107"/>
      <c r="L28" s="35">
        <v>10</v>
      </c>
    </row>
    <row r="29" s="4" customFormat="1" ht="21.75" customHeight="1">
      <c r="A29" t="s" s="27">
        <v>113</v>
      </c>
      <c r="B29" t="s" s="28">
        <v>114</v>
      </c>
      <c r="C29" t="s" s="36">
        <v>115</v>
      </c>
      <c r="D29" s="42">
        <v>234</v>
      </c>
      <c r="E29" s="42">
        <v>0</v>
      </c>
      <c r="F29" s="42">
        <f>E29*3</f>
        <v>0</v>
      </c>
      <c r="G29" s="42">
        <f>D29+F29</f>
        <v>234</v>
      </c>
      <c r="H29" s="31">
        <v>0.829081632653061</v>
      </c>
      <c r="I29" s="107"/>
      <c r="L29" s="35">
        <v>11</v>
      </c>
    </row>
    <row r="30" s="4" customFormat="1" ht="21.75" customHeight="1">
      <c r="A30" t="s" s="27">
        <v>21</v>
      </c>
      <c r="B30" t="s" s="28">
        <v>22</v>
      </c>
      <c r="C30" t="s" s="36">
        <v>116</v>
      </c>
      <c r="D30" s="42">
        <v>195</v>
      </c>
      <c r="E30" s="42">
        <v>0</v>
      </c>
      <c r="F30" s="42">
        <f>E30*3</f>
        <v>0</v>
      </c>
      <c r="G30" s="42">
        <f>D30+F30</f>
        <v>195</v>
      </c>
      <c r="H30" s="31">
        <v>0.87248322147651</v>
      </c>
      <c r="I30" s="107"/>
      <c r="J30" s="107"/>
      <c r="K30" s="107"/>
      <c r="L30" s="35">
        <v>13</v>
      </c>
    </row>
    <row r="31" s="4" customFormat="1" ht="21.75" customHeight="1">
      <c r="A31" t="s" s="27">
        <v>62</v>
      </c>
      <c r="B31" t="s" s="10">
        <v>63</v>
      </c>
      <c r="C31" t="s" s="10">
        <v>117</v>
      </c>
      <c r="D31" s="42">
        <v>225</v>
      </c>
      <c r="E31" s="42">
        <v>0</v>
      </c>
      <c r="F31" s="42">
        <f>E31*3</f>
        <v>0</v>
      </c>
      <c r="G31" s="42">
        <f>D31+F31</f>
        <v>225</v>
      </c>
      <c r="H31" s="31">
        <v>0.87248322147651</v>
      </c>
      <c r="L31" s="35">
        <v>14</v>
      </c>
    </row>
    <row r="32" s="4" customFormat="1" ht="21.75" customHeight="1">
      <c r="A32" s="9"/>
    </row>
    <row r="33" s="4" customFormat="1" ht="21.75" customHeight="1">
      <c r="A33" s="9"/>
    </row>
    <row r="34" s="4" customFormat="1" ht="21.75" customHeight="1">
      <c r="A34" s="9"/>
    </row>
    <row r="35" s="4" customFormat="1" ht="21.75" customHeight="1">
      <c r="L35" s="38"/>
    </row>
    <row r="36" s="4" customFormat="1" ht="21.75" customHeight="1">
      <c r="L36" s="38"/>
    </row>
    <row r="37" s="4" customFormat="1" ht="21.75" customHeight="1">
      <c r="L37" s="38"/>
    </row>
    <row r="38" s="4" customFormat="1" ht="21.75" customHeight="1">
      <c r="L38" s="38"/>
    </row>
    <row r="39" s="4" customFormat="1" ht="21.75" customHeight="1">
      <c r="L39" s="38"/>
    </row>
    <row r="40" s="4" customFormat="1" ht="21.75" customHeight="1">
      <c r="L40" s="38"/>
    </row>
    <row r="42" s="4" customFormat="1" ht="21.75" customHeight="1">
      <c r="A42" s="9"/>
      <c r="C42" s="37"/>
      <c r="D42" s="37"/>
      <c r="E42" s="37"/>
      <c r="F42" s="37"/>
      <c r="G42" s="37"/>
      <c r="H42" s="31"/>
      <c r="K42" s="107"/>
      <c r="L42" s="35">
        <v>9</v>
      </c>
    </row>
    <row r="43" s="4" customFormat="1" ht="21.75" customHeight="1">
      <c r="A43" t="s" s="27">
        <v>118</v>
      </c>
      <c r="B43" t="s" s="28">
        <v>38</v>
      </c>
      <c r="C43" t="s" s="36">
        <v>119</v>
      </c>
      <c r="D43" s="42">
        <v>222</v>
      </c>
      <c r="E43" s="42">
        <v>0</v>
      </c>
      <c r="F43" s="42">
        <f>E43*3</f>
        <v>0</v>
      </c>
      <c r="G43" s="42">
        <f>D43+F43</f>
        <v>222</v>
      </c>
      <c r="H43" s="31">
        <v>0.841968911917098</v>
      </c>
      <c r="K43" s="107"/>
      <c r="L43" s="35">
        <v>12</v>
      </c>
    </row>
    <row r="44" s="4" customFormat="1" ht="21.75" customHeight="1">
      <c r="A44" t="s" s="27">
        <v>120</v>
      </c>
      <c r="B44" t="s" s="28">
        <v>121</v>
      </c>
      <c r="C44" t="s" s="36">
        <v>112</v>
      </c>
      <c r="D44" s="42">
        <v>300</v>
      </c>
      <c r="E44" s="37"/>
      <c r="F44" s="42">
        <v>0</v>
      </c>
      <c r="G44" s="42">
        <v>300</v>
      </c>
      <c r="H44" s="31">
        <v>0.764705882352941</v>
      </c>
      <c r="I44" s="107"/>
      <c r="J44" s="107"/>
      <c r="K44" s="107"/>
    </row>
    <row r="45" s="4" customFormat="1" ht="21.75" customHeight="1">
      <c r="A45" s="9"/>
      <c r="C45" s="37"/>
      <c r="D45" s="37"/>
      <c r="E45" s="37"/>
      <c r="F45" s="37"/>
      <c r="G45" s="37"/>
      <c r="H45" s="31"/>
      <c r="I45" s="107"/>
      <c r="J45" s="107"/>
      <c r="K45" s="107"/>
    </row>
    <row r="46" s="4" customFormat="1" ht="21.75" customHeight="1">
      <c r="A46" t="s" s="27">
        <v>122</v>
      </c>
      <c r="B46" t="s" s="28">
        <v>123</v>
      </c>
      <c r="C46" t="s" s="36">
        <v>124</v>
      </c>
      <c r="D46" s="42">
        <v>252</v>
      </c>
      <c r="E46" s="37"/>
      <c r="F46" s="42">
        <v>0</v>
      </c>
      <c r="G46" s="42">
        <v>252</v>
      </c>
      <c r="H46" s="31">
        <v>0.810473815461347</v>
      </c>
      <c r="K46" s="107"/>
    </row>
    <row r="47" s="4" customFormat="1" ht="21.75" customHeight="1">
      <c r="A47" t="s" s="109">
        <v>125</v>
      </c>
      <c r="B47" t="s" s="28">
        <v>126</v>
      </c>
      <c r="C47" t="s" s="36">
        <v>127</v>
      </c>
      <c r="D47" s="37"/>
      <c r="E47" s="31">
        <v>0.8197</v>
      </c>
      <c r="H47" s="107"/>
      <c r="I47" s="107">
        <f>(F47*3600)+(G47*60)+H47</f>
        <v>0</v>
      </c>
      <c r="J47" s="33">
        <f>I47-$J$16</f>
      </c>
      <c r="K47" s="33">
        <f>IF(J47&gt;0,(J47*E47),"DNF")</f>
      </c>
    </row>
    <row r="48" s="4" customFormat="1" ht="21.75" customHeight="1">
      <c r="A48" t="s" s="109">
        <v>128</v>
      </c>
      <c r="B48" t="s" s="28">
        <v>129</v>
      </c>
      <c r="C48" t="s" s="36">
        <v>130</v>
      </c>
      <c r="D48" s="37"/>
      <c r="E48" s="4">
        <v>0.8552999999999999</v>
      </c>
      <c r="F48" s="107"/>
      <c r="I48" s="107">
        <f>(F48*3600)+(G48*60)+H48</f>
        <v>0</v>
      </c>
      <c r="J48" s="33"/>
      <c r="K48" t="s" s="36">
        <f>IF(J48&gt;0,(J48*E48),"DNF")</f>
        <v>49</v>
      </c>
    </row>
    <row r="49" s="4" customFormat="1" ht="21.75" customHeight="1">
      <c r="A49" t="s" s="27">
        <v>131</v>
      </c>
      <c r="B49" t="s" s="28">
        <v>132</v>
      </c>
      <c r="C49" t="s" s="36">
        <v>133</v>
      </c>
      <c r="D49" s="42">
        <v>243</v>
      </c>
      <c r="E49" s="37"/>
      <c r="F49" s="42">
        <v>0</v>
      </c>
      <c r="G49" s="42">
        <v>243</v>
      </c>
      <c r="H49" s="31">
        <v>0.819672131147541</v>
      </c>
      <c r="K49" s="107"/>
    </row>
    <row r="65497" s="4" customFormat="1" ht="21.75" customHeight="1">
      <c r="J65497" s="70">
        <f>SUM(J6:J65496)</f>
      </c>
    </row>
  </sheetData>
  <mergeCells count="5">
    <mergeCell ref="A13:K13"/>
    <mergeCell ref="A11:K11"/>
    <mergeCell ref="A12:K12"/>
    <mergeCell ref="A14:K14"/>
    <mergeCell ref="I16:K16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